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540" windowHeight="12135" activeTab="2"/>
  </bookViews>
  <sheets>
    <sheet name="一括入力用（シート反映）" sheetId="1" r:id="rId1"/>
    <sheet name="一括入力用シート" sheetId="2" r:id="rId2"/>
    <sheet name="個別入力用（関数有）" sheetId="5" r:id="rId3"/>
    <sheet name="元_紙媒体用" sheetId="4" r:id="rId4"/>
  </sheets>
  <definedNames>
    <definedName name="_xlnm.Print_Area" localSheetId="2">'個別入力用（関数有）'!$A$1:$H$37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<sst xmlns="http://schemas.openxmlformats.org/spreadsheetml/2006/main" xmlns:r="http://schemas.openxmlformats.org/officeDocument/2006/relationships" count="82" uniqueCount="82">
  <si>
    <t>その他給付の有無</t>
    <rPh sb="2" eb="3">
      <t>ほか</t>
    </rPh>
    <rPh sb="3" eb="5">
      <t>きゅうふ</t>
    </rPh>
    <rPh sb="6" eb="8">
      <t>うむ</t>
    </rPh>
    <phoneticPr fontId="1" type="Hiragana"/>
  </si>
  <si>
    <t>年　　月　　日</t>
    <rPh sb="0" eb="1">
      <t>ねん</t>
    </rPh>
    <rPh sb="3" eb="4">
      <t>つき</t>
    </rPh>
    <rPh sb="6" eb="7">
      <t>にち</t>
    </rPh>
    <phoneticPr fontId="1" type="Hiragana"/>
  </si>
  <si>
    <t>弁当
持参日数</t>
    <rPh sb="0" eb="2">
      <t>べんとう</t>
    </rPh>
    <rPh sb="3" eb="5">
      <t>じさん</t>
    </rPh>
    <rPh sb="5" eb="6">
      <t>び</t>
    </rPh>
    <rPh sb="6" eb="7">
      <t>かず</t>
    </rPh>
    <phoneticPr fontId="1" type="Hiragana"/>
  </si>
  <si>
    <t>←副食費徴収免除の有無</t>
  </si>
  <si>
    <t>5月</t>
  </si>
  <si>
    <t>給食等の提供に係る証明書</t>
  </si>
  <si>
    <t>○歳児</t>
    <rPh sb="1" eb="3">
      <t>さいじ</t>
    </rPh>
    <phoneticPr fontId="1" type="Hiragana"/>
  </si>
  <si>
    <t>生年月日</t>
    <rPh sb="0" eb="2">
      <t>せいねん</t>
    </rPh>
    <rPh sb="2" eb="4">
      <t>がっぴ</t>
    </rPh>
    <phoneticPr fontId="1" type="Hiragana"/>
  </si>
  <si>
    <t>和暦</t>
    <rPh sb="0" eb="2">
      <t>われき</t>
    </rPh>
    <phoneticPr fontId="1" type="Hiragana"/>
  </si>
  <si>
    <t>年齢区分</t>
    <rPh sb="0" eb="2">
      <t>ねんれい</t>
    </rPh>
    <rPh sb="2" eb="4">
      <t>くぶん</t>
    </rPh>
    <phoneticPr fontId="1" type="Hiragana"/>
  </si>
  <si>
    <t>e</t>
  </si>
  <si>
    <t>副食費
徴収免除対象</t>
    <rPh sb="0" eb="3">
      <t>ふくしょくひ</t>
    </rPh>
    <rPh sb="4" eb="6">
      <t>ちょうしゅう</t>
    </rPh>
    <rPh sb="6" eb="7">
      <t>めん</t>
    </rPh>
    <rPh sb="7" eb="8">
      <t>のぞき</t>
    </rPh>
    <rPh sb="8" eb="10">
      <t>たいしょう</t>
    </rPh>
    <phoneticPr fontId="1" type="Hiragana"/>
  </si>
  <si>
    <t>a</t>
  </si>
  <si>
    <t>補助対象経費</t>
    <rPh sb="0" eb="2">
      <t>ほじょ</t>
    </rPh>
    <rPh sb="2" eb="4">
      <t>たいしょう</t>
    </rPh>
    <rPh sb="4" eb="6">
      <t>けいひ</t>
    </rPh>
    <phoneticPr fontId="1" type="Hiragana"/>
  </si>
  <si>
    <t>年齢区分</t>
  </si>
  <si>
    <t>7月</t>
  </si>
  <si>
    <t>b</t>
  </si>
  <si>
    <t>弁当を持参した日数</t>
    <rPh sb="0" eb="2">
      <t>べんとう</t>
    </rPh>
    <rPh sb="3" eb="5">
      <t>じさん</t>
    </rPh>
    <rPh sb="7" eb="8">
      <t>ひ</t>
    </rPh>
    <rPh sb="8" eb="9">
      <t>かず</t>
    </rPh>
    <phoneticPr fontId="1" type="Hiragana"/>
  </si>
  <si>
    <t>290×b</t>
  </si>
  <si>
    <t>11月</t>
  </si>
  <si>
    <t>5,800円</t>
    <rPh sb="5" eb="6">
      <t>えん</t>
    </rPh>
    <phoneticPr fontId="1" type="Hiragana"/>
  </si>
  <si>
    <t>2月</t>
  </si>
  <si>
    <t>無</t>
    <rPh sb="0" eb="1">
      <t>なし</t>
    </rPh>
    <phoneticPr fontId="1" type="Hiragana"/>
  </si>
  <si>
    <t>小計</t>
    <rPh sb="0" eb="2">
      <t>しょうけい</t>
    </rPh>
    <phoneticPr fontId="1" type="Hiragana"/>
  </si>
  <si>
    <t>保護者が
支払った給食費</t>
    <rPh sb="0" eb="3">
      <t>ほごしゃ</t>
    </rPh>
    <rPh sb="5" eb="7">
      <t>しはら</t>
    </rPh>
    <rPh sb="9" eb="12">
      <t>きゅうしょくひ</t>
    </rPh>
    <phoneticPr fontId="1" type="Hiragana"/>
  </si>
  <si>
    <t>補助上限額</t>
  </si>
  <si>
    <t>3月</t>
  </si>
  <si>
    <t>c</t>
  </si>
  <si>
    <t>8月</t>
  </si>
  <si>
    <t>d</t>
  </si>
  <si>
    <t>実費</t>
    <rPh sb="0" eb="2">
      <t>じっぴ</t>
    </rPh>
    <phoneticPr fontId="1" type="Hiragana"/>
  </si>
  <si>
    <t>例</t>
    <rPh sb="0" eb="1">
      <t>れい</t>
    </rPh>
    <phoneticPr fontId="1" type="Hiragana"/>
  </si>
  <si>
    <t>a+c</t>
  </si>
  <si>
    <t>実日数</t>
    <rPh sb="0" eb="1">
      <t>じつ</t>
    </rPh>
    <rPh sb="1" eb="3">
      <t>にっすう</t>
    </rPh>
    <phoneticPr fontId="1" type="Hiragana"/>
  </si>
  <si>
    <t>3歳児</t>
    <rPh sb="1" eb="3">
      <t>さい</t>
    </rPh>
    <phoneticPr fontId="1" type="Hiragana"/>
  </si>
  <si>
    <t>補助額</t>
    <rPh sb="0" eb="3">
      <t>ほじょがく</t>
    </rPh>
    <phoneticPr fontId="1" type="Hiragana"/>
  </si>
  <si>
    <t>f</t>
  </si>
  <si>
    <t>dとeを比較して低い額</t>
    <rPh sb="4" eb="6">
      <t>ひかく</t>
    </rPh>
    <rPh sb="8" eb="9">
      <t>ひく</t>
    </rPh>
    <rPh sb="10" eb="11">
      <t>がく</t>
    </rPh>
    <phoneticPr fontId="1" type="Hiragana"/>
  </si>
  <si>
    <t>日</t>
    <rPh sb="0" eb="1">
      <t>にち</t>
    </rPh>
    <phoneticPr fontId="1" type="Hiragana"/>
  </si>
  <si>
    <t>無or有</t>
    <rPh sb="0" eb="1">
      <t>なし</t>
    </rPh>
    <rPh sb="3" eb="4">
      <t>あり</t>
    </rPh>
    <phoneticPr fontId="1" type="Hiragana"/>
  </si>
  <si>
    <t>4月</t>
    <rPh sb="1" eb="2">
      <t>がつ</t>
    </rPh>
    <phoneticPr fontId="1" type="Hiragana"/>
  </si>
  <si>
    <t>6月</t>
  </si>
  <si>
    <t>事業所代表者（又は施設長）名</t>
    <rPh sb="0" eb="3">
      <t>じぎょうしょ</t>
    </rPh>
    <rPh sb="3" eb="6">
      <t>だいひょうしゃ</t>
    </rPh>
    <rPh sb="7" eb="8">
      <t>また</t>
    </rPh>
    <rPh sb="9" eb="11">
      <t>しせつ</t>
    </rPh>
    <rPh sb="11" eb="12">
      <t>おさ</t>
    </rPh>
    <rPh sb="13" eb="14">
      <t>めい</t>
    </rPh>
    <phoneticPr fontId="1" type="Hiragana"/>
  </si>
  <si>
    <t>弁当
持参日数</t>
  </si>
  <si>
    <t>9月</t>
  </si>
  <si>
    <t>10月</t>
  </si>
  <si>
    <t>12月</t>
  </si>
  <si>
    <t>1月</t>
  </si>
  <si>
    <t>290円×
弁当持参日</t>
    <rPh sb="3" eb="4">
      <t>えん</t>
    </rPh>
    <rPh sb="6" eb="8">
      <t>べんとう</t>
    </rPh>
    <rPh sb="8" eb="10">
      <t>じさん</t>
    </rPh>
    <rPh sb="10" eb="11">
      <t>び</t>
    </rPh>
    <phoneticPr fontId="1" type="Hiragana"/>
  </si>
  <si>
    <t>児童名</t>
  </si>
  <si>
    <t>補助額合計</t>
    <rPh sb="0" eb="3">
      <t>ほじょがく</t>
    </rPh>
    <rPh sb="3" eb="5">
      <t>ごうけい</t>
    </rPh>
    <phoneticPr fontId="1" type="Hiragana"/>
  </si>
  <si>
    <t>事業所名</t>
    <rPh sb="0" eb="3">
      <t>じぎょうしょ</t>
    </rPh>
    <rPh sb="3" eb="4">
      <t>めい</t>
    </rPh>
    <phoneticPr fontId="1" type="Hiragana"/>
  </si>
  <si>
    <t>事業所住所</t>
    <rPh sb="0" eb="3">
      <t>じぎょうしょ</t>
    </rPh>
    <rPh sb="3" eb="5">
      <t>じゅうしょ</t>
    </rPh>
    <phoneticPr fontId="1" type="Hiragana"/>
  </si>
  <si>
    <t>-</t>
  </si>
  <si>
    <t>※値が0の場合は、「0」をご入力ください。</t>
    <rPh sb="1" eb="2">
      <t>あたい</t>
    </rPh>
    <rPh sb="5" eb="7">
      <t>ばあい</t>
    </rPh>
    <rPh sb="14" eb="16">
      <t>にゅうりょく</t>
    </rPh>
    <phoneticPr fontId="1" type="Hiragana"/>
  </si>
  <si>
    <t>連番</t>
  </si>
  <si>
    <t>給食等の提供に係る証明書（一括入力用）</t>
    <rPh sb="13" eb="15">
      <t>いっかつ</t>
    </rPh>
    <rPh sb="15" eb="17">
      <t>にゅうりょく</t>
    </rPh>
    <rPh sb="17" eb="18">
      <t>よう</t>
    </rPh>
    <phoneticPr fontId="1" type="Hiragana"/>
  </si>
  <si>
    <t>生年月日</t>
  </si>
  <si>
    <t>事業所代表者（又は施設長）名</t>
  </si>
  <si>
    <t>↑印刷用（一括入力用タブ_連番入力）</t>
    <rPh sb="1" eb="4">
      <t>いんさつよう</t>
    </rPh>
    <rPh sb="5" eb="7">
      <t>いっかつ</t>
    </rPh>
    <rPh sb="7" eb="9">
      <t>にゅうりょく</t>
    </rPh>
    <rPh sb="9" eb="10">
      <t>よう</t>
    </rPh>
    <rPh sb="13" eb="15">
      <t>れんばん</t>
    </rPh>
    <rPh sb="15" eb="17">
      <t>にゅうりょく</t>
    </rPh>
    <phoneticPr fontId="1" type="Hiragana"/>
  </si>
  <si>
    <t>上野原太郎</t>
    <rPh sb="0" eb="3">
      <t>うえのはら</t>
    </rPh>
    <rPh sb="3" eb="5">
      <t>たろう</t>
    </rPh>
    <phoneticPr fontId="1" type="Hiragana"/>
  </si>
  <si>
    <t>基本情報</t>
    <rPh sb="0" eb="2">
      <t>きほん</t>
    </rPh>
    <rPh sb="2" eb="4">
      <t>じょうほう</t>
    </rPh>
    <phoneticPr fontId="1" type="Hiragana"/>
  </si>
  <si>
    <t>保護者等が
支払う
給食費</t>
    <rPh sb="0" eb="3">
      <t>ほごしゃ</t>
    </rPh>
    <rPh sb="3" eb="4">
      <t>など</t>
    </rPh>
    <rPh sb="6" eb="8">
      <t>しはら</t>
    </rPh>
    <rPh sb="10" eb="13">
      <t>きゅうしょくひ</t>
    </rPh>
    <phoneticPr fontId="1" type="Hiragana"/>
  </si>
  <si>
    <t>円</t>
    <rPh sb="0" eb="1">
      <t>えん</t>
    </rPh>
    <phoneticPr fontId="1" type="Hiragana"/>
  </si>
  <si>
    <t>補助合計額</t>
    <rPh sb="0" eb="2">
      <t>ほじょ</t>
    </rPh>
    <rPh sb="2" eb="4">
      <t>ごうけい</t>
    </rPh>
    <rPh sb="4" eb="5">
      <t>がく</t>
    </rPh>
    <phoneticPr fontId="1" type="Hiragana"/>
  </si>
  <si>
    <t>児童氏名</t>
    <rPh sb="0" eb="2">
      <t>じどう</t>
    </rPh>
    <rPh sb="2" eb="4">
      <t>しめい</t>
    </rPh>
    <phoneticPr fontId="1" type="Hiragana"/>
  </si>
  <si>
    <t>児童氏名</t>
  </si>
  <si>
    <t>　上野原市長　宛</t>
  </si>
  <si>
    <t>様式第２号（第６条関係）</t>
  </si>
  <si>
    <t>　次の児童の登園日における給食等の提供については、次のとおりです。</t>
    <rPh sb="3" eb="5">
      <t>じどう</t>
    </rPh>
    <rPh sb="25" eb="26">
      <t>つぎ</t>
    </rPh>
    <phoneticPr fontId="1" type="Hiragana"/>
  </si>
  <si>
    <t>データの入力規則</t>
    <rPh sb="4" eb="6">
      <t>にゅうりょく</t>
    </rPh>
    <rPh sb="6" eb="8">
      <t>きそく</t>
    </rPh>
    <phoneticPr fontId="1" type="Hiragana"/>
  </si>
  <si>
    <t>5歳児</t>
    <rPh sb="1" eb="3">
      <t>さいじ</t>
    </rPh>
    <phoneticPr fontId="1" type="Hiragana"/>
  </si>
  <si>
    <t>4歳児</t>
    <rPh sb="1" eb="3">
      <t>さい</t>
    </rPh>
    <phoneticPr fontId="1" type="Hiragana"/>
  </si>
  <si>
    <t>無</t>
    <rPh sb="0" eb="1">
      <t>な</t>
    </rPh>
    <phoneticPr fontId="1" type="Hiragana"/>
  </si>
  <si>
    <t>有</t>
    <rPh sb="0" eb="1">
      <t>あり</t>
    </rPh>
    <phoneticPr fontId="1" type="Hiragana"/>
  </si>
  <si>
    <t>発行日</t>
    <rPh sb="0" eb="3">
      <t>はっこうび</t>
    </rPh>
    <phoneticPr fontId="1" type="Hiragana"/>
  </si>
  <si>
    <t>〇〇〇〇幼稚園</t>
    <rPh sb="4" eb="7">
      <t>ようちえん</t>
    </rPh>
    <phoneticPr fontId="1" type="Hiragana"/>
  </si>
  <si>
    <t>〇〇〇〇上野原１２３４</t>
    <rPh sb="4" eb="7">
      <t>うえのはら</t>
    </rPh>
    <phoneticPr fontId="1" type="Hiragana"/>
  </si>
  <si>
    <t>※塗りつぶし（水色）箇所にご記入ください。</t>
    <rPh sb="1" eb="2">
      <t>ぬ</t>
    </rPh>
    <rPh sb="7" eb="9">
      <t>みずいろ</t>
    </rPh>
    <rPh sb="10" eb="12">
      <t>かしょ</t>
    </rPh>
    <rPh sb="14" eb="16">
      <t>きにゅう</t>
    </rPh>
    <phoneticPr fontId="1" type="Hiragana"/>
  </si>
  <si>
    <t>施設長〇〇〇〇</t>
    <rPh sb="0" eb="3">
      <t>しせつちょう</t>
    </rPh>
    <phoneticPr fontId="1" type="Hiragana"/>
  </si>
  <si>
    <t>※他は入力しないでください。</t>
    <rPh sb="1" eb="2">
      <t>ほか</t>
    </rPh>
    <rPh sb="3" eb="5">
      <t>にゅうりょく</t>
    </rPh>
    <phoneticPr fontId="1" type="Hiragana"/>
  </si>
  <si>
    <t>※塗りつぶし（緑色）箇所にご記入ください。</t>
    <rPh sb="1" eb="2">
      <t>ぬ</t>
    </rPh>
    <rPh sb="7" eb="8">
      <t>みどり</t>
    </rPh>
    <rPh sb="8" eb="9">
      <t>いろ</t>
    </rPh>
    <rPh sb="10" eb="12">
      <t>かしょ</t>
    </rPh>
    <rPh sb="14" eb="16">
      <t>きにゅう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</si>
</sst>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General\ &quot;歳&quot;&quot;児&quot;"/>
    <numFmt numFmtId="178" formatCode="[$-411]ggge&quot;年&quot;m&quot;月&quot;d&quot;日&quot;;@"/>
  </numFmts>
  <fonts count="1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明朝"/>
      <family val="1"/>
    </font>
    <font>
      <b/>
      <sz val="12"/>
      <color theme="1"/>
      <name val="游ゴシック"/>
      <family val="3"/>
      <scheme val="minor"/>
    </font>
    <font>
      <b/>
      <sz val="18"/>
      <color theme="1"/>
      <name val="游ゴシック"/>
      <family val="3"/>
      <scheme val="minor"/>
    </font>
    <font>
      <b/>
      <sz val="18"/>
      <color rgb="FFFF0000"/>
      <name val="游ゴシック"/>
      <family val="3"/>
      <scheme val="minor"/>
    </font>
    <font>
      <sz val="8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b/>
      <sz val="8"/>
      <color theme="1"/>
      <name val="游ゴシック"/>
      <family val="3"/>
      <scheme val="minor"/>
    </font>
    <font>
      <b/>
      <sz val="12"/>
      <color theme="1"/>
      <name val="ＭＳ 明朝"/>
      <family val="1"/>
    </font>
    <font>
      <sz val="12"/>
      <color theme="1"/>
      <name val="游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9FFFF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rgb="FFD4F3B5"/>
        <bgColor indexed="64"/>
      </patternFill>
    </fill>
    <fill>
      <patternFill patternType="solid">
        <fgColor rgb="FFE9FFE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176" fontId="2" fillId="0" borderId="4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178" fontId="2" fillId="0" borderId="0" xfId="0" applyNumberFormat="1" applyFont="1" applyBorder="1">
      <alignment vertical="center"/>
    </xf>
    <xf numFmtId="178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78" fontId="2" fillId="0" borderId="5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49" fontId="0" fillId="3" borderId="12" xfId="0" applyNumberFormat="1" applyFill="1" applyBorder="1" applyAlignment="1">
      <alignment horizontal="center" vertical="center"/>
    </xf>
    <xf numFmtId="49" fontId="0" fillId="3" borderId="13" xfId="0" applyNumberFormat="1" applyFill="1" applyBorder="1" applyAlignment="1">
      <alignment horizontal="center" vertical="center"/>
    </xf>
    <xf numFmtId="49" fontId="0" fillId="3" borderId="1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15" xfId="0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/>
    </xf>
    <xf numFmtId="178" fontId="0" fillId="3" borderId="12" xfId="0" applyNumberFormat="1" applyFont="1" applyFill="1" applyBorder="1" applyAlignment="1">
      <alignment horizontal="center" vertical="center"/>
    </xf>
    <xf numFmtId="178" fontId="0" fillId="3" borderId="13" xfId="0" applyNumberFormat="1" applyFont="1" applyFill="1" applyBorder="1" applyAlignment="1">
      <alignment horizontal="center" vertical="center"/>
    </xf>
    <xf numFmtId="178" fontId="0" fillId="3" borderId="14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177" fontId="7" fillId="0" borderId="4" xfId="0" applyNumberFormat="1" applyFont="1" applyBorder="1" applyAlignment="1">
      <alignment horizontal="center"/>
    </xf>
    <xf numFmtId="177" fontId="0" fillId="3" borderId="12" xfId="0" applyNumberFormat="1" applyFont="1" applyFill="1" applyBorder="1" applyAlignment="1">
      <alignment horizontal="center" vertical="center"/>
    </xf>
    <xf numFmtId="177" fontId="0" fillId="3" borderId="13" xfId="0" applyNumberFormat="1" applyFont="1" applyFill="1" applyBorder="1" applyAlignment="1">
      <alignment horizontal="center" vertical="center"/>
    </xf>
    <xf numFmtId="177" fontId="0" fillId="3" borderId="14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8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/>
    </xf>
    <xf numFmtId="176" fontId="0" fillId="3" borderId="12" xfId="0" applyNumberFormat="1" applyFill="1" applyBorder="1" applyAlignment="1">
      <alignment horizontal="center" vertical="center"/>
    </xf>
    <xf numFmtId="176" fontId="0" fillId="3" borderId="13" xfId="0" applyNumberFormat="1" applyFill="1" applyBorder="1" applyAlignment="1">
      <alignment horizontal="center" vertical="center"/>
    </xf>
    <xf numFmtId="176" fontId="0" fillId="3" borderId="14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2" fillId="6" borderId="4" xfId="0" applyNumberFormat="1" applyFont="1" applyFill="1" applyBorder="1">
      <alignment vertical="center"/>
    </xf>
    <xf numFmtId="0" fontId="2" fillId="6" borderId="5" xfId="0" applyFon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0" fontId="2" fillId="6" borderId="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4" fontId="2" fillId="6" borderId="5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E9FFE9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J37"/>
  <sheetViews>
    <sheetView workbookViewId="0">
      <selection activeCell="A7" sqref="A7:H7"/>
    </sheetView>
  </sheetViews>
  <sheetFormatPr defaultRowHeight="12" customHeight="1"/>
  <cols>
    <col min="1" max="1" width="5.625" style="1" customWidth="1"/>
    <col min="2" max="2" width="14.625" style="1" customWidth="1"/>
    <col min="3" max="4" width="10.625" style="1" customWidth="1"/>
    <col min="5" max="5" width="0.875" style="1" customWidth="1"/>
    <col min="6" max="6" width="10.625" style="1" customWidth="1"/>
    <col min="7" max="7" width="11.625" style="1" customWidth="1"/>
    <col min="8" max="8" width="10.625" style="1" customWidth="1"/>
    <col min="9" max="16384" width="9" style="1" customWidth="1"/>
  </cols>
  <sheetData>
    <row r="1" spans="1:10" ht="18" customHeight="1">
      <c r="A1" s="1" t="s">
        <v>68</v>
      </c>
    </row>
    <row r="2" spans="1:10" ht="18" customHeight="1"/>
    <row r="3" spans="1:10" ht="18" customHeight="1">
      <c r="G3" s="29">
        <f>VLOOKUP(J6,一括入力用シート!A11:AD70,6,FALSE)</f>
        <v>0</v>
      </c>
      <c r="H3" s="29"/>
    </row>
    <row r="4" spans="1:10" ht="18" customHeight="1"/>
    <row r="5" spans="1:10" ht="18" customHeight="1">
      <c r="A5" s="1" t="s">
        <v>67</v>
      </c>
      <c r="G5" s="30"/>
      <c r="H5" s="34"/>
    </row>
    <row r="6" spans="1:10" ht="18" customHeight="1">
      <c r="J6" s="35">
        <v>1</v>
      </c>
    </row>
    <row r="7" spans="1:10" ht="18" customHeight="1">
      <c r="A7" s="4" t="s">
        <v>5</v>
      </c>
      <c r="B7" s="4"/>
      <c r="C7" s="4"/>
      <c r="D7" s="4"/>
      <c r="E7" s="4"/>
      <c r="F7" s="4"/>
      <c r="G7" s="4"/>
      <c r="H7" s="4"/>
      <c r="J7" s="36" t="s">
        <v>59</v>
      </c>
    </row>
    <row r="8" spans="1:10" ht="18" customHeight="1">
      <c r="J8" s="37" t="s">
        <v>80</v>
      </c>
    </row>
    <row r="9" spans="1:10" ht="18" customHeight="1">
      <c r="A9" s="1" t="s">
        <v>69</v>
      </c>
    </row>
    <row r="10" spans="1:10" ht="18" customHeight="1">
      <c r="G10" s="31"/>
    </row>
    <row r="11" spans="1:10" ht="18" customHeight="1">
      <c r="B11" s="10" t="s">
        <v>66</v>
      </c>
      <c r="C11" s="15">
        <f>VLOOKUP(J6,一括入力用シート!A11:AD70,2,FALSE)</f>
        <v>0</v>
      </c>
      <c r="D11" s="15"/>
      <c r="E11" s="23"/>
      <c r="F11" s="10" t="s">
        <v>7</v>
      </c>
      <c r="G11" s="32">
        <f>VLOOKUP('一括入力用（シート反映）'!J6,一括入力用シート!A11:AD70,3,FALSE)</f>
        <v>0</v>
      </c>
      <c r="H11" s="32"/>
    </row>
    <row r="12" spans="1:10" ht="18" customHeight="1">
      <c r="B12" s="10" t="s">
        <v>9</v>
      </c>
      <c r="C12" s="16">
        <f>VLOOKUP(J6,一括入力用シート!A11:AD70,4,FALSE)</f>
        <v>0</v>
      </c>
      <c r="D12" s="16"/>
      <c r="E12" s="23"/>
      <c r="F12" s="10" t="s">
        <v>0</v>
      </c>
      <c r="G12" s="10"/>
      <c r="H12" s="15">
        <f>VLOOKUP(J6,一括入力用シート!A11:AD70,5,FALSE)</f>
        <v>0</v>
      </c>
    </row>
    <row r="13" spans="1:10" ht="18" customHeight="1"/>
    <row r="14" spans="1:10" ht="18" customHeight="1"/>
    <row r="15" spans="1:10" ht="18" customHeight="1">
      <c r="A15" s="5"/>
      <c r="B15" s="11" t="s">
        <v>13</v>
      </c>
      <c r="C15" s="17"/>
      <c r="D15" s="17"/>
      <c r="E15" s="17"/>
      <c r="F15" s="28"/>
      <c r="G15" s="12" t="s">
        <v>25</v>
      </c>
      <c r="H15" s="12" t="s">
        <v>35</v>
      </c>
    </row>
    <row r="16" spans="1:10" s="2" customFormat="1" ht="18" customHeight="1">
      <c r="A16" s="6"/>
      <c r="B16" s="12" t="s">
        <v>12</v>
      </c>
      <c r="C16" s="12" t="s">
        <v>16</v>
      </c>
      <c r="D16" s="19" t="s">
        <v>27</v>
      </c>
      <c r="E16" s="24"/>
      <c r="F16" s="12" t="s">
        <v>29</v>
      </c>
      <c r="G16" s="12" t="s">
        <v>10</v>
      </c>
      <c r="H16" s="12" t="s">
        <v>36</v>
      </c>
      <c r="J16" s="2"/>
    </row>
    <row r="17" spans="1:8" ht="30" customHeight="1">
      <c r="A17" s="7"/>
      <c r="B17" s="13" t="s">
        <v>24</v>
      </c>
      <c r="C17" s="13" t="s">
        <v>17</v>
      </c>
      <c r="D17" s="20" t="s">
        <v>48</v>
      </c>
      <c r="E17" s="25"/>
      <c r="F17" s="8" t="s">
        <v>23</v>
      </c>
      <c r="G17" s="9" t="s">
        <v>20</v>
      </c>
      <c r="H17" s="13" t="s">
        <v>37</v>
      </c>
    </row>
    <row r="18" spans="1:8" s="3" customFormat="1" ht="18" customHeight="1">
      <c r="A18" s="8"/>
      <c r="B18" s="9" t="s">
        <v>30</v>
      </c>
      <c r="C18" s="9" t="s">
        <v>33</v>
      </c>
      <c r="D18" s="21" t="s">
        <v>18</v>
      </c>
      <c r="E18" s="26"/>
      <c r="F18" s="9" t="s">
        <v>32</v>
      </c>
      <c r="G18" s="33">
        <v>5800</v>
      </c>
      <c r="H18" s="9" t="s">
        <v>53</v>
      </c>
    </row>
    <row r="19" spans="1:8" ht="18" customHeight="1">
      <c r="A19" s="9" t="s">
        <v>40</v>
      </c>
      <c r="B19" s="14">
        <f>VLOOKUP($J$6,一括入力用シート!$A$11:$AD$70,8,FALSE)</f>
        <v>0</v>
      </c>
      <c r="C19" s="18">
        <f>VLOOKUP($J$6,一括入力用シート!$A$11:$AD$70,7,FALSE)</f>
        <v>0</v>
      </c>
      <c r="D19" s="22">
        <f t="shared" ref="D19:D30" si="0">290*C19</f>
        <v>0</v>
      </c>
      <c r="E19" s="27"/>
      <c r="F19" s="14">
        <f t="shared" ref="F19:F30" si="1">B19+D19</f>
        <v>0</v>
      </c>
      <c r="G19" s="33">
        <v>5800</v>
      </c>
      <c r="H19" s="14">
        <f t="shared" ref="H19:H30" si="2">MIN(F19,G19)</f>
        <v>0</v>
      </c>
    </row>
    <row r="20" spans="1:8" ht="18" customHeight="1">
      <c r="A20" s="9" t="s">
        <v>4</v>
      </c>
      <c r="B20" s="14">
        <f>VLOOKUP($J$6,一括入力用シート!$A$11:$AD$70,10,FALSE)</f>
        <v>0</v>
      </c>
      <c r="C20" s="18">
        <f>VLOOKUP($J$6,一括入力用シート!$A$11:$AD$70,9,FALSE)</f>
        <v>0</v>
      </c>
      <c r="D20" s="22">
        <f t="shared" si="0"/>
        <v>0</v>
      </c>
      <c r="E20" s="27"/>
      <c r="F20" s="14">
        <f t="shared" si="1"/>
        <v>0</v>
      </c>
      <c r="G20" s="33">
        <v>5800</v>
      </c>
      <c r="H20" s="14">
        <f t="shared" si="2"/>
        <v>0</v>
      </c>
    </row>
    <row r="21" spans="1:8" ht="18" customHeight="1">
      <c r="A21" s="9" t="s">
        <v>41</v>
      </c>
      <c r="B21" s="14">
        <f>VLOOKUP($J$6,一括入力用シート!$A$11:$AD$70,12,FALSE)</f>
        <v>0</v>
      </c>
      <c r="C21" s="18">
        <f>VLOOKUP($J$6,一括入力用シート!$A$11:$AD$70,11,FALSE)</f>
        <v>0</v>
      </c>
      <c r="D21" s="22">
        <f t="shared" si="0"/>
        <v>0</v>
      </c>
      <c r="E21" s="27"/>
      <c r="F21" s="14">
        <f t="shared" si="1"/>
        <v>0</v>
      </c>
      <c r="G21" s="33">
        <v>5800</v>
      </c>
      <c r="H21" s="14">
        <f t="shared" si="2"/>
        <v>0</v>
      </c>
    </row>
    <row r="22" spans="1:8" ht="18" customHeight="1">
      <c r="A22" s="9" t="s">
        <v>15</v>
      </c>
      <c r="B22" s="14">
        <f>VLOOKUP($J$6,一括入力用シート!$A$11:$AD$70,14,FALSE)</f>
        <v>0</v>
      </c>
      <c r="C22" s="18">
        <f>VLOOKUP($J$6,一括入力用シート!$A$11:$AD$70,13,FALSE)</f>
        <v>0</v>
      </c>
      <c r="D22" s="22">
        <f t="shared" si="0"/>
        <v>0</v>
      </c>
      <c r="E22" s="27"/>
      <c r="F22" s="14">
        <f t="shared" si="1"/>
        <v>0</v>
      </c>
      <c r="G22" s="33">
        <v>5800</v>
      </c>
      <c r="H22" s="14">
        <f t="shared" si="2"/>
        <v>0</v>
      </c>
    </row>
    <row r="23" spans="1:8" ht="18" customHeight="1">
      <c r="A23" s="9" t="s">
        <v>28</v>
      </c>
      <c r="B23" s="14">
        <f>VLOOKUP($J$6,一括入力用シート!$A$11:$AD$70,16,FALSE)</f>
        <v>0</v>
      </c>
      <c r="C23" s="18">
        <f>VLOOKUP($J$6,一括入力用シート!$A$11:$AD$70,15,FALSE)</f>
        <v>0</v>
      </c>
      <c r="D23" s="22">
        <f t="shared" si="0"/>
        <v>0</v>
      </c>
      <c r="E23" s="27"/>
      <c r="F23" s="14">
        <f t="shared" si="1"/>
        <v>0</v>
      </c>
      <c r="G23" s="33">
        <v>5800</v>
      </c>
      <c r="H23" s="14">
        <f t="shared" si="2"/>
        <v>0</v>
      </c>
    </row>
    <row r="24" spans="1:8" ht="18" customHeight="1">
      <c r="A24" s="9" t="s">
        <v>44</v>
      </c>
      <c r="B24" s="14">
        <f>VLOOKUP($J$6,一括入力用シート!$A$11:$AD$70,18,FALSE)</f>
        <v>0</v>
      </c>
      <c r="C24" s="18">
        <f>VLOOKUP($J$6,一括入力用シート!$A$11:$AD$70,17,FALSE)</f>
        <v>0</v>
      </c>
      <c r="D24" s="22">
        <f t="shared" si="0"/>
        <v>0</v>
      </c>
      <c r="E24" s="27"/>
      <c r="F24" s="14">
        <f t="shared" si="1"/>
        <v>0</v>
      </c>
      <c r="G24" s="33">
        <v>5800</v>
      </c>
      <c r="H24" s="14">
        <f t="shared" si="2"/>
        <v>0</v>
      </c>
    </row>
    <row r="25" spans="1:8" ht="18" customHeight="1">
      <c r="A25" s="9" t="s">
        <v>45</v>
      </c>
      <c r="B25" s="14">
        <f>VLOOKUP($J$6,一括入力用シート!$A$11:$AD$70,20,FALSE)</f>
        <v>0</v>
      </c>
      <c r="C25" s="18">
        <f>VLOOKUP($J$6,一括入力用シート!$A$11:$AD$70,19,FALSE)</f>
        <v>0</v>
      </c>
      <c r="D25" s="22">
        <f t="shared" si="0"/>
        <v>0</v>
      </c>
      <c r="E25" s="27"/>
      <c r="F25" s="14">
        <f t="shared" si="1"/>
        <v>0</v>
      </c>
      <c r="G25" s="33">
        <v>5800</v>
      </c>
      <c r="H25" s="14">
        <f t="shared" si="2"/>
        <v>0</v>
      </c>
    </row>
    <row r="26" spans="1:8" ht="18" customHeight="1">
      <c r="A26" s="9" t="s">
        <v>19</v>
      </c>
      <c r="B26" s="14">
        <f>VLOOKUP($J$6,一括入力用シート!$A$11:$AD$70,22,FALSE)</f>
        <v>0</v>
      </c>
      <c r="C26" s="18">
        <f>VLOOKUP($J$6,一括入力用シート!$A$11:$AD$70,21,FALSE)</f>
        <v>0</v>
      </c>
      <c r="D26" s="22">
        <f t="shared" si="0"/>
        <v>0</v>
      </c>
      <c r="E26" s="27"/>
      <c r="F26" s="14">
        <f t="shared" si="1"/>
        <v>0</v>
      </c>
      <c r="G26" s="33">
        <v>5800</v>
      </c>
      <c r="H26" s="14">
        <f t="shared" si="2"/>
        <v>0</v>
      </c>
    </row>
    <row r="27" spans="1:8" ht="18" customHeight="1">
      <c r="A27" s="9" t="s">
        <v>46</v>
      </c>
      <c r="B27" s="14">
        <f>VLOOKUP($J$6,一括入力用シート!$A$11:$AD$70,24,FALSE)</f>
        <v>0</v>
      </c>
      <c r="C27" s="18">
        <f>VLOOKUP($J$6,一括入力用シート!$A$11:$AD$70,23,FALSE)</f>
        <v>0</v>
      </c>
      <c r="D27" s="22">
        <f t="shared" si="0"/>
        <v>0</v>
      </c>
      <c r="E27" s="27"/>
      <c r="F27" s="14">
        <f t="shared" si="1"/>
        <v>0</v>
      </c>
      <c r="G27" s="33">
        <v>5800</v>
      </c>
      <c r="H27" s="14">
        <f t="shared" si="2"/>
        <v>0</v>
      </c>
    </row>
    <row r="28" spans="1:8" ht="18" customHeight="1">
      <c r="A28" s="9" t="s">
        <v>47</v>
      </c>
      <c r="B28" s="14">
        <f>VLOOKUP($J$6,一括入力用シート!$A$11:$AD$70,26,FALSE)</f>
        <v>0</v>
      </c>
      <c r="C28" s="18">
        <f>VLOOKUP($J$6,一括入力用シート!$A$11:$AD$70,25,FALSE)</f>
        <v>0</v>
      </c>
      <c r="D28" s="22">
        <f t="shared" si="0"/>
        <v>0</v>
      </c>
      <c r="E28" s="27"/>
      <c r="F28" s="14">
        <f t="shared" si="1"/>
        <v>0</v>
      </c>
      <c r="G28" s="33">
        <v>5800</v>
      </c>
      <c r="H28" s="14">
        <f t="shared" si="2"/>
        <v>0</v>
      </c>
    </row>
    <row r="29" spans="1:8" ht="18" customHeight="1">
      <c r="A29" s="9" t="s">
        <v>21</v>
      </c>
      <c r="B29" s="14">
        <f>VLOOKUP($J$6,一括入力用シート!$A$11:$AD$70,28,FALSE)</f>
        <v>0</v>
      </c>
      <c r="C29" s="18">
        <f>VLOOKUP($J$6,一括入力用シート!$A$11:$AD$70,27,FALSE)</f>
        <v>0</v>
      </c>
      <c r="D29" s="22">
        <f t="shared" si="0"/>
        <v>0</v>
      </c>
      <c r="E29" s="27"/>
      <c r="F29" s="14">
        <f t="shared" si="1"/>
        <v>0</v>
      </c>
      <c r="G29" s="33">
        <v>5800</v>
      </c>
      <c r="H29" s="14">
        <f t="shared" si="2"/>
        <v>0</v>
      </c>
    </row>
    <row r="30" spans="1:8" ht="18" customHeight="1">
      <c r="A30" s="9" t="s">
        <v>26</v>
      </c>
      <c r="B30" s="14">
        <f>VLOOKUP($J$6,一括入力用シート!$A$11:$AD$70,30,FALSE)</f>
        <v>0</v>
      </c>
      <c r="C30" s="18">
        <f>VLOOKUP($J$6,一括入力用シート!$A$11:$AD$70,29,FALSE)</f>
        <v>0</v>
      </c>
      <c r="D30" s="22">
        <f t="shared" si="0"/>
        <v>0</v>
      </c>
      <c r="E30" s="27"/>
      <c r="F30" s="14">
        <f t="shared" si="1"/>
        <v>0</v>
      </c>
      <c r="G30" s="33">
        <v>5800</v>
      </c>
      <c r="H30" s="14">
        <f t="shared" si="2"/>
        <v>0</v>
      </c>
    </row>
    <row r="31" spans="1:8" ht="18" customHeight="1">
      <c r="G31" s="9" t="s">
        <v>50</v>
      </c>
      <c r="H31" s="14">
        <f>SUM(H19:H30)</f>
        <v>0</v>
      </c>
    </row>
    <row r="32" spans="1:8" ht="18" customHeight="1"/>
    <row r="33" spans="3:8" ht="18" customHeight="1"/>
    <row r="34" spans="3:8" ht="18" customHeight="1"/>
    <row r="35" spans="3:8" ht="18" customHeight="1">
      <c r="C35" s="10" t="s">
        <v>52</v>
      </c>
      <c r="D35" s="10"/>
      <c r="E35" s="10"/>
      <c r="F35" s="10" t="str">
        <f>一括入力用シート!D2</f>
        <v>〇〇〇〇上野原１２３４</v>
      </c>
      <c r="G35" s="10"/>
      <c r="H35" s="10"/>
    </row>
    <row r="36" spans="3:8" ht="18" customHeight="1">
      <c r="C36" s="10" t="s">
        <v>51</v>
      </c>
      <c r="D36" s="10"/>
      <c r="E36" s="10"/>
      <c r="F36" s="10" t="str">
        <f>一括入力用シート!D3</f>
        <v>〇〇〇〇幼稚園</v>
      </c>
      <c r="G36" s="10"/>
      <c r="H36" s="10"/>
    </row>
    <row r="37" spans="3:8" ht="18" customHeight="1">
      <c r="C37" s="10" t="s">
        <v>42</v>
      </c>
      <c r="D37" s="10"/>
      <c r="E37" s="10"/>
      <c r="F37" s="10"/>
      <c r="G37" s="10" t="str">
        <f>一括入力用シート!D4</f>
        <v>施設長〇〇〇〇</v>
      </c>
      <c r="H37" s="10"/>
    </row>
    <row r="38" spans="3:8" ht="18" customHeight="1"/>
    <row r="39" spans="3:8" ht="18" customHeight="1"/>
    <row r="40" spans="3:8" ht="18" customHeight="1"/>
    <row r="41" spans="3:8" ht="18" customHeight="1"/>
    <row r="42" spans="3:8" ht="18" customHeight="1"/>
    <row r="43" spans="3:8" ht="18" customHeight="1"/>
    <row r="44" spans="3:8" ht="18" customHeight="1"/>
    <row r="45" spans="3:8" ht="18" customHeight="1"/>
    <row r="46" spans="3:8" ht="18" customHeight="1"/>
  </sheetData>
  <mergeCells count="24">
    <mergeCell ref="G3:H3"/>
    <mergeCell ref="A7:H7"/>
    <mergeCell ref="C11:D11"/>
    <mergeCell ref="G11:H11"/>
    <mergeCell ref="C12:D12"/>
    <mergeCell ref="B15:F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35:H35"/>
    <mergeCell ref="F36:H36"/>
    <mergeCell ref="G37:H37"/>
  </mergeCells>
  <phoneticPr fontId="1" type="Hiragana"/>
  <pageMargins left="0.78740157480314954" right="0.78740157480314954" top="0.98425196850393704" bottom="0.78740157480314954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AD162"/>
  <sheetViews>
    <sheetView workbookViewId="0">
      <pane xSplit="2" ySplit="10" topLeftCell="C11" activePane="bottomRight" state="frozen"/>
      <selection pane="topRight"/>
      <selection pane="bottomLeft"/>
      <selection pane="bottomRight" activeCell="B1" sqref="B1"/>
    </sheetView>
  </sheetViews>
  <sheetFormatPr defaultRowHeight="18.75"/>
  <cols>
    <col min="1" max="1" width="5.375" style="38" bestFit="1" customWidth="1"/>
    <col min="2" max="2" width="14.625" style="38" customWidth="1"/>
    <col min="3" max="3" width="16.375" style="39" bestFit="1" customWidth="1"/>
    <col min="4" max="4" width="12.625" style="40" customWidth="1"/>
    <col min="5" max="5" width="12.625" style="38" customWidth="1"/>
    <col min="6" max="6" width="16.375" style="39" bestFit="1" customWidth="1"/>
    <col min="7" max="7" width="8.625" style="38" customWidth="1"/>
    <col min="8" max="8" width="10.625" style="38" customWidth="1"/>
    <col min="9" max="9" width="8.625" style="38" customWidth="1"/>
    <col min="10" max="10" width="10.625" style="38" customWidth="1"/>
    <col min="11" max="11" width="8.625" style="38" customWidth="1"/>
    <col min="12" max="12" width="10.625" style="38" customWidth="1"/>
    <col min="13" max="13" width="8.625" style="38" customWidth="1"/>
    <col min="14" max="14" width="10.625" style="38" customWidth="1"/>
    <col min="15" max="15" width="8.625" style="38" customWidth="1"/>
    <col min="16" max="16" width="10.625" style="38" customWidth="1"/>
    <col min="17" max="17" width="8.625" style="38" customWidth="1"/>
    <col min="18" max="18" width="10.625" style="38" customWidth="1"/>
    <col min="19" max="19" width="8.625" style="38" customWidth="1"/>
    <col min="20" max="20" width="10.625" style="38" customWidth="1"/>
    <col min="21" max="21" width="8.625" style="38" customWidth="1"/>
    <col min="22" max="22" width="10.625" style="38" customWidth="1"/>
    <col min="23" max="23" width="8.625" style="38" customWidth="1"/>
    <col min="24" max="24" width="10.625" style="38" customWidth="1"/>
    <col min="25" max="25" width="8.625" style="38" customWidth="1"/>
    <col min="26" max="26" width="10.625" style="38" customWidth="1"/>
    <col min="27" max="27" width="8.625" style="38" customWidth="1"/>
    <col min="28" max="28" width="10.625" style="38" customWidth="1"/>
    <col min="29" max="29" width="8.625" style="38" customWidth="1"/>
    <col min="30" max="30" width="10.625" style="38" customWidth="1"/>
  </cols>
  <sheetData>
    <row r="1" spans="1:30" ht="24">
      <c r="B1" s="51" t="s">
        <v>56</v>
      </c>
      <c r="C1" s="51"/>
      <c r="D1" s="51"/>
      <c r="E1" s="51"/>
      <c r="F1" s="51"/>
    </row>
    <row r="2" spans="1:30" ht="24">
      <c r="B2" s="52" t="s">
        <v>52</v>
      </c>
      <c r="C2" s="52"/>
      <c r="D2" s="66" t="s">
        <v>77</v>
      </c>
      <c r="E2" s="66"/>
      <c r="F2" s="51" t="s">
        <v>78</v>
      </c>
    </row>
    <row r="3" spans="1:30" ht="19.5">
      <c r="B3" s="52" t="s">
        <v>51</v>
      </c>
      <c r="C3" s="52"/>
      <c r="D3" s="66" t="s">
        <v>76</v>
      </c>
      <c r="E3" s="66"/>
      <c r="F3" s="78"/>
    </row>
    <row r="4" spans="1:30" ht="19.5">
      <c r="B4" s="53" t="s">
        <v>58</v>
      </c>
      <c r="C4" s="53"/>
      <c r="D4" s="66" t="s">
        <v>79</v>
      </c>
      <c r="E4" s="66"/>
      <c r="F4" s="78"/>
    </row>
    <row r="5" spans="1:30" ht="24">
      <c r="B5" s="54" t="s">
        <v>54</v>
      </c>
      <c r="C5" s="59"/>
      <c r="D5" s="59"/>
      <c r="E5" s="59"/>
      <c r="F5" s="59"/>
    </row>
    <row r="6" spans="1:30" s="41" customFormat="1" ht="12.75">
      <c r="A6" s="41">
        <v>1</v>
      </c>
      <c r="B6" s="41">
        <v>2</v>
      </c>
      <c r="C6" s="60">
        <v>3</v>
      </c>
      <c r="D6" s="60">
        <v>4</v>
      </c>
      <c r="E6" s="60">
        <v>5</v>
      </c>
      <c r="F6" s="60">
        <v>6</v>
      </c>
      <c r="G6" s="41">
        <v>7</v>
      </c>
      <c r="H6" s="41">
        <v>8</v>
      </c>
      <c r="I6" s="41">
        <v>9</v>
      </c>
      <c r="J6" s="41">
        <v>10</v>
      </c>
      <c r="K6" s="41">
        <v>11</v>
      </c>
      <c r="L6" s="41">
        <v>12</v>
      </c>
      <c r="M6" s="41">
        <v>13</v>
      </c>
      <c r="N6" s="41">
        <v>14</v>
      </c>
      <c r="O6" s="41">
        <v>15</v>
      </c>
      <c r="P6" s="41">
        <v>16</v>
      </c>
      <c r="Q6" s="41">
        <v>17</v>
      </c>
      <c r="R6" s="41">
        <v>18</v>
      </c>
      <c r="S6" s="41">
        <v>19</v>
      </c>
      <c r="T6" s="41">
        <v>20</v>
      </c>
      <c r="U6" s="41">
        <v>21</v>
      </c>
      <c r="V6" s="41">
        <v>22</v>
      </c>
      <c r="W6" s="41">
        <v>23</v>
      </c>
      <c r="X6" s="41">
        <v>24</v>
      </c>
      <c r="Y6" s="41">
        <v>25</v>
      </c>
      <c r="Z6" s="41">
        <v>26</v>
      </c>
      <c r="AA6" s="41">
        <v>27</v>
      </c>
      <c r="AB6" s="41">
        <v>28</v>
      </c>
      <c r="AC6" s="41">
        <v>29</v>
      </c>
      <c r="AD6" s="41">
        <v>30</v>
      </c>
    </row>
    <row r="7" spans="1:30" s="42" customFormat="1">
      <c r="A7" s="44"/>
      <c r="B7" s="55"/>
      <c r="C7" s="61" t="s">
        <v>61</v>
      </c>
      <c r="D7" s="61"/>
      <c r="E7" s="71"/>
      <c r="F7" s="71"/>
      <c r="G7" s="80" t="s">
        <v>40</v>
      </c>
      <c r="H7" s="80"/>
      <c r="I7" s="80" t="s">
        <v>4</v>
      </c>
      <c r="J7" s="80"/>
      <c r="K7" s="80" t="s">
        <v>41</v>
      </c>
      <c r="L7" s="80"/>
      <c r="M7" s="80" t="s">
        <v>15</v>
      </c>
      <c r="N7" s="80"/>
      <c r="O7" s="80" t="s">
        <v>28</v>
      </c>
      <c r="P7" s="80"/>
      <c r="Q7" s="80" t="s">
        <v>44</v>
      </c>
      <c r="R7" s="80"/>
      <c r="S7" s="80" t="s">
        <v>45</v>
      </c>
      <c r="T7" s="80"/>
      <c r="U7" s="80" t="s">
        <v>19</v>
      </c>
      <c r="V7" s="80"/>
      <c r="W7" s="80" t="s">
        <v>46</v>
      </c>
      <c r="X7" s="80"/>
      <c r="Y7" s="80" t="s">
        <v>47</v>
      </c>
      <c r="Z7" s="80"/>
      <c r="AA7" s="80" t="s">
        <v>21</v>
      </c>
      <c r="AB7" s="80"/>
      <c r="AC7" s="80" t="s">
        <v>26</v>
      </c>
      <c r="AD7" s="80"/>
    </row>
    <row r="8" spans="1:30" ht="56" customHeight="1">
      <c r="A8" s="45"/>
      <c r="B8" s="45"/>
      <c r="C8" s="45"/>
      <c r="D8" s="45" t="s">
        <v>14</v>
      </c>
      <c r="E8" s="72" t="s">
        <v>11</v>
      </c>
      <c r="F8" s="72" t="s">
        <v>75</v>
      </c>
      <c r="G8" s="81" t="s">
        <v>2</v>
      </c>
      <c r="H8" s="87" t="s">
        <v>62</v>
      </c>
      <c r="I8" s="81" t="s">
        <v>43</v>
      </c>
      <c r="J8" s="87" t="s">
        <v>62</v>
      </c>
      <c r="K8" s="81" t="s">
        <v>43</v>
      </c>
      <c r="L8" s="87" t="s">
        <v>62</v>
      </c>
      <c r="M8" s="81" t="s">
        <v>43</v>
      </c>
      <c r="N8" s="87" t="s">
        <v>62</v>
      </c>
      <c r="O8" s="81" t="s">
        <v>43</v>
      </c>
      <c r="P8" s="87" t="s">
        <v>62</v>
      </c>
      <c r="Q8" s="81" t="s">
        <v>43</v>
      </c>
      <c r="R8" s="87" t="s">
        <v>62</v>
      </c>
      <c r="S8" s="81" t="s">
        <v>43</v>
      </c>
      <c r="T8" s="87" t="s">
        <v>62</v>
      </c>
      <c r="U8" s="81" t="s">
        <v>43</v>
      </c>
      <c r="V8" s="87" t="s">
        <v>62</v>
      </c>
      <c r="W8" s="81" t="s">
        <v>43</v>
      </c>
      <c r="X8" s="87" t="s">
        <v>62</v>
      </c>
      <c r="Y8" s="81" t="s">
        <v>43</v>
      </c>
      <c r="Z8" s="87" t="s">
        <v>62</v>
      </c>
      <c r="AA8" s="81" t="s">
        <v>43</v>
      </c>
      <c r="AB8" s="87" t="s">
        <v>62</v>
      </c>
      <c r="AC8" s="81" t="s">
        <v>43</v>
      </c>
      <c r="AD8" s="87" t="s">
        <v>62</v>
      </c>
    </row>
    <row r="9" spans="1:30">
      <c r="A9" s="46" t="s">
        <v>55</v>
      </c>
      <c r="B9" s="46" t="s">
        <v>49</v>
      </c>
      <c r="C9" s="46" t="s">
        <v>57</v>
      </c>
      <c r="D9" s="46" t="s">
        <v>6</v>
      </c>
      <c r="E9" s="73" t="s">
        <v>39</v>
      </c>
      <c r="F9" s="73" t="s">
        <v>8</v>
      </c>
      <c r="G9" s="80" t="s">
        <v>38</v>
      </c>
      <c r="H9" s="80" t="s">
        <v>63</v>
      </c>
      <c r="I9" s="80" t="s">
        <v>38</v>
      </c>
      <c r="J9" s="80" t="s">
        <v>63</v>
      </c>
      <c r="K9" s="80" t="s">
        <v>38</v>
      </c>
      <c r="L9" s="80" t="s">
        <v>63</v>
      </c>
      <c r="M9" s="80" t="s">
        <v>38</v>
      </c>
      <c r="N9" s="80" t="s">
        <v>63</v>
      </c>
      <c r="O9" s="80" t="s">
        <v>38</v>
      </c>
      <c r="P9" s="80" t="s">
        <v>63</v>
      </c>
      <c r="Q9" s="80" t="s">
        <v>38</v>
      </c>
      <c r="R9" s="80" t="s">
        <v>63</v>
      </c>
      <c r="S9" s="80" t="s">
        <v>38</v>
      </c>
      <c r="T9" s="80" t="s">
        <v>63</v>
      </c>
      <c r="U9" s="80" t="s">
        <v>38</v>
      </c>
      <c r="V9" s="80" t="s">
        <v>63</v>
      </c>
      <c r="W9" s="80" t="s">
        <v>38</v>
      </c>
      <c r="X9" s="80" t="s">
        <v>63</v>
      </c>
      <c r="Y9" s="80" t="s">
        <v>38</v>
      </c>
      <c r="Z9" s="80" t="s">
        <v>63</v>
      </c>
      <c r="AA9" s="80" t="s">
        <v>38</v>
      </c>
      <c r="AB9" s="80" t="s">
        <v>63</v>
      </c>
      <c r="AC9" s="80" t="s">
        <v>38</v>
      </c>
      <c r="AD9" s="80" t="s">
        <v>63</v>
      </c>
    </row>
    <row r="10" spans="1:30">
      <c r="A10" s="47" t="s">
        <v>31</v>
      </c>
      <c r="B10" s="47" t="s">
        <v>60</v>
      </c>
      <c r="C10" s="62">
        <v>44105</v>
      </c>
      <c r="D10" s="67" t="s">
        <v>34</v>
      </c>
      <c r="E10" s="74" t="s">
        <v>22</v>
      </c>
      <c r="F10" s="79">
        <v>45747</v>
      </c>
      <c r="G10" s="82">
        <v>0</v>
      </c>
      <c r="H10" s="82">
        <v>7500</v>
      </c>
      <c r="I10" s="82">
        <v>0</v>
      </c>
      <c r="J10" s="82">
        <v>3000</v>
      </c>
      <c r="K10" s="88">
        <v>2</v>
      </c>
      <c r="L10" s="88">
        <v>7500</v>
      </c>
      <c r="M10" s="82">
        <v>20</v>
      </c>
      <c r="N10" s="82">
        <v>0</v>
      </c>
      <c r="O10" s="82">
        <v>15</v>
      </c>
      <c r="P10" s="82">
        <v>1750</v>
      </c>
      <c r="Q10" s="82">
        <v>10</v>
      </c>
      <c r="R10" s="82">
        <v>3500</v>
      </c>
      <c r="S10" s="82">
        <v>5</v>
      </c>
      <c r="T10" s="82">
        <v>5250</v>
      </c>
      <c r="U10" s="82">
        <v>20</v>
      </c>
      <c r="V10" s="82">
        <v>0</v>
      </c>
      <c r="W10" s="82">
        <v>15</v>
      </c>
      <c r="X10" s="82">
        <v>1850</v>
      </c>
      <c r="Y10" s="82">
        <v>10</v>
      </c>
      <c r="Z10" s="82">
        <v>3700</v>
      </c>
      <c r="AA10" s="82">
        <v>5</v>
      </c>
      <c r="AB10" s="82">
        <v>5550</v>
      </c>
      <c r="AC10" s="82">
        <v>0</v>
      </c>
      <c r="AD10" s="82">
        <v>0</v>
      </c>
    </row>
    <row r="11" spans="1:30" s="43" customFormat="1" ht="18" customHeight="1">
      <c r="A11" s="48">
        <v>1</v>
      </c>
      <c r="B11" s="56"/>
      <c r="C11" s="63"/>
      <c r="D11" s="68"/>
      <c r="E11" s="75"/>
      <c r="F11" s="6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</row>
    <row r="12" spans="1:30" s="43" customFormat="1" ht="18" customHeight="1">
      <c r="A12" s="49">
        <v>2</v>
      </c>
      <c r="B12" s="57"/>
      <c r="C12" s="64"/>
      <c r="D12" s="69"/>
      <c r="E12" s="76"/>
      <c r="F12" s="6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</row>
    <row r="13" spans="1:30" s="43" customFormat="1" ht="18" customHeight="1">
      <c r="A13" s="49">
        <v>3</v>
      </c>
      <c r="B13" s="57"/>
      <c r="C13" s="64"/>
      <c r="D13" s="69"/>
      <c r="E13" s="76"/>
      <c r="F13" s="6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</row>
    <row r="14" spans="1:30" s="43" customFormat="1" ht="18" customHeight="1">
      <c r="A14" s="49">
        <v>4</v>
      </c>
      <c r="B14" s="57"/>
      <c r="C14" s="64"/>
      <c r="D14" s="69"/>
      <c r="E14" s="76"/>
      <c r="F14" s="6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</row>
    <row r="15" spans="1:30" s="43" customFormat="1" ht="18" customHeight="1">
      <c r="A15" s="49">
        <v>5</v>
      </c>
      <c r="B15" s="57"/>
      <c r="C15" s="64"/>
      <c r="D15" s="69"/>
      <c r="E15" s="76"/>
      <c r="F15" s="6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</row>
    <row r="16" spans="1:30" s="43" customFormat="1" ht="18" customHeight="1">
      <c r="A16" s="49">
        <v>6</v>
      </c>
      <c r="B16" s="57"/>
      <c r="C16" s="64"/>
      <c r="D16" s="69"/>
      <c r="E16" s="76"/>
      <c r="F16" s="6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</row>
    <row r="17" spans="1:30" s="43" customFormat="1" ht="18" customHeight="1">
      <c r="A17" s="49">
        <v>7</v>
      </c>
      <c r="B17" s="57"/>
      <c r="C17" s="64"/>
      <c r="D17" s="69"/>
      <c r="E17" s="76"/>
      <c r="F17" s="6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</row>
    <row r="18" spans="1:30" s="43" customFormat="1" ht="18" customHeight="1">
      <c r="A18" s="49">
        <v>8</v>
      </c>
      <c r="B18" s="57"/>
      <c r="C18" s="64"/>
      <c r="D18" s="69"/>
      <c r="E18" s="76"/>
      <c r="F18" s="6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</row>
    <row r="19" spans="1:30" s="43" customFormat="1" ht="18" customHeight="1">
      <c r="A19" s="49">
        <v>9</v>
      </c>
      <c r="B19" s="57"/>
      <c r="C19" s="64"/>
      <c r="D19" s="69"/>
      <c r="E19" s="76"/>
      <c r="F19" s="6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</row>
    <row r="20" spans="1:30" s="43" customFormat="1" ht="18" customHeight="1">
      <c r="A20" s="49">
        <v>10</v>
      </c>
      <c r="B20" s="57"/>
      <c r="C20" s="64"/>
      <c r="D20" s="69"/>
      <c r="E20" s="76"/>
      <c r="F20" s="6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</row>
    <row r="21" spans="1:30" s="43" customFormat="1" ht="18" customHeight="1">
      <c r="A21" s="49">
        <v>11</v>
      </c>
      <c r="B21" s="57"/>
      <c r="C21" s="64"/>
      <c r="D21" s="69"/>
      <c r="E21" s="76"/>
      <c r="F21" s="6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</row>
    <row r="22" spans="1:30" s="43" customFormat="1" ht="18" customHeight="1">
      <c r="A22" s="49">
        <v>12</v>
      </c>
      <c r="B22" s="57"/>
      <c r="C22" s="64"/>
      <c r="D22" s="69"/>
      <c r="E22" s="76"/>
      <c r="F22" s="6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</row>
    <row r="23" spans="1:30" s="43" customFormat="1" ht="18" customHeight="1">
      <c r="A23" s="49">
        <v>13</v>
      </c>
      <c r="B23" s="57"/>
      <c r="C23" s="64"/>
      <c r="D23" s="69"/>
      <c r="E23" s="76"/>
      <c r="F23" s="6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</row>
    <row r="24" spans="1:30" s="43" customFormat="1" ht="18" customHeight="1">
      <c r="A24" s="49">
        <v>14</v>
      </c>
      <c r="B24" s="57"/>
      <c r="C24" s="64"/>
      <c r="D24" s="69"/>
      <c r="E24" s="76"/>
      <c r="F24" s="6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</row>
    <row r="25" spans="1:30" s="43" customFormat="1" ht="18" customHeight="1">
      <c r="A25" s="49">
        <v>15</v>
      </c>
      <c r="B25" s="57"/>
      <c r="C25" s="64"/>
      <c r="D25" s="69"/>
      <c r="E25" s="76"/>
      <c r="F25" s="6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</row>
    <row r="26" spans="1:30" s="43" customFormat="1" ht="18" customHeight="1">
      <c r="A26" s="49">
        <v>16</v>
      </c>
      <c r="B26" s="57"/>
      <c r="C26" s="64"/>
      <c r="D26" s="69"/>
      <c r="E26" s="76"/>
      <c r="F26" s="6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</row>
    <row r="27" spans="1:30" s="43" customFormat="1" ht="18" customHeight="1">
      <c r="A27" s="49">
        <v>17</v>
      </c>
      <c r="B27" s="57"/>
      <c r="C27" s="64"/>
      <c r="D27" s="69"/>
      <c r="E27" s="76"/>
      <c r="F27" s="6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</row>
    <row r="28" spans="1:30" s="43" customFormat="1" ht="18" customHeight="1">
      <c r="A28" s="49">
        <v>18</v>
      </c>
      <c r="B28" s="57"/>
      <c r="C28" s="64"/>
      <c r="D28" s="69"/>
      <c r="E28" s="76"/>
      <c r="F28" s="6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</row>
    <row r="29" spans="1:30" s="43" customFormat="1" ht="18" customHeight="1">
      <c r="A29" s="49">
        <v>19</v>
      </c>
      <c r="B29" s="57"/>
      <c r="C29" s="64"/>
      <c r="D29" s="69"/>
      <c r="E29" s="76"/>
      <c r="F29" s="6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s="43" customFormat="1" ht="18" customHeight="1">
      <c r="A30" s="49">
        <v>20</v>
      </c>
      <c r="B30" s="57"/>
      <c r="C30" s="64"/>
      <c r="D30" s="69"/>
      <c r="E30" s="76"/>
      <c r="F30" s="6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s="43" customFormat="1" ht="18" customHeight="1">
      <c r="A31" s="49">
        <v>21</v>
      </c>
      <c r="B31" s="57"/>
      <c r="C31" s="64"/>
      <c r="D31" s="69"/>
      <c r="E31" s="76"/>
      <c r="F31" s="6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s="43" customFormat="1" ht="18" customHeight="1">
      <c r="A32" s="49">
        <v>22</v>
      </c>
      <c r="B32" s="57"/>
      <c r="C32" s="64"/>
      <c r="D32" s="69"/>
      <c r="E32" s="76"/>
      <c r="F32" s="6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</row>
    <row r="33" spans="1:30" s="43" customFormat="1" ht="18" customHeight="1">
      <c r="A33" s="49">
        <v>23</v>
      </c>
      <c r="B33" s="57"/>
      <c r="C33" s="64"/>
      <c r="D33" s="69"/>
      <c r="E33" s="76"/>
      <c r="F33" s="6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</row>
    <row r="34" spans="1:30" s="43" customFormat="1" ht="18" customHeight="1">
      <c r="A34" s="49">
        <v>24</v>
      </c>
      <c r="B34" s="57"/>
      <c r="C34" s="64"/>
      <c r="D34" s="69"/>
      <c r="E34" s="76"/>
      <c r="F34" s="6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</row>
    <row r="35" spans="1:30" s="43" customFormat="1" ht="18" customHeight="1">
      <c r="A35" s="49">
        <v>25</v>
      </c>
      <c r="B35" s="57"/>
      <c r="C35" s="64"/>
      <c r="D35" s="69"/>
      <c r="E35" s="76"/>
      <c r="F35" s="6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s="43" customFormat="1" ht="18" customHeight="1">
      <c r="A36" s="49">
        <v>26</v>
      </c>
      <c r="B36" s="57"/>
      <c r="C36" s="64"/>
      <c r="D36" s="69"/>
      <c r="E36" s="76"/>
      <c r="F36" s="6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s="43" customFormat="1" ht="18" customHeight="1">
      <c r="A37" s="49">
        <v>27</v>
      </c>
      <c r="B37" s="57"/>
      <c r="C37" s="64"/>
      <c r="D37" s="69"/>
      <c r="E37" s="76"/>
      <c r="F37" s="6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s="43" customFormat="1" ht="18" customHeight="1">
      <c r="A38" s="49">
        <v>28</v>
      </c>
      <c r="B38" s="57"/>
      <c r="C38" s="64"/>
      <c r="D38" s="69"/>
      <c r="E38" s="76"/>
      <c r="F38" s="6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  <row r="39" spans="1:30" s="43" customFormat="1" ht="18" customHeight="1">
      <c r="A39" s="49">
        <v>29</v>
      </c>
      <c r="B39" s="57"/>
      <c r="C39" s="64"/>
      <c r="D39" s="69"/>
      <c r="E39" s="76"/>
      <c r="F39" s="6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</row>
    <row r="40" spans="1:30" s="43" customFormat="1" ht="18" customHeight="1">
      <c r="A40" s="49">
        <v>30</v>
      </c>
      <c r="B40" s="57"/>
      <c r="C40" s="64"/>
      <c r="D40" s="69"/>
      <c r="E40" s="76"/>
      <c r="F40" s="6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</row>
    <row r="41" spans="1:30" s="43" customFormat="1" ht="18" customHeight="1">
      <c r="A41" s="49">
        <v>31</v>
      </c>
      <c r="B41" s="57"/>
      <c r="C41" s="64"/>
      <c r="D41" s="69"/>
      <c r="E41" s="76"/>
      <c r="F41" s="6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</row>
    <row r="42" spans="1:30" s="43" customFormat="1" ht="18" customHeight="1">
      <c r="A42" s="49">
        <v>32</v>
      </c>
      <c r="B42" s="57"/>
      <c r="C42" s="64"/>
      <c r="D42" s="69"/>
      <c r="E42" s="76"/>
      <c r="F42" s="6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</row>
    <row r="43" spans="1:30" s="43" customFormat="1" ht="18" customHeight="1">
      <c r="A43" s="49">
        <v>33</v>
      </c>
      <c r="B43" s="57"/>
      <c r="C43" s="64"/>
      <c r="D43" s="69"/>
      <c r="E43" s="76"/>
      <c r="F43" s="6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</row>
    <row r="44" spans="1:30" s="43" customFormat="1" ht="18" customHeight="1">
      <c r="A44" s="49">
        <v>34</v>
      </c>
      <c r="B44" s="57"/>
      <c r="C44" s="64"/>
      <c r="D44" s="69"/>
      <c r="E44" s="76"/>
      <c r="F44" s="6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</row>
    <row r="45" spans="1:30" s="43" customFormat="1" ht="18" customHeight="1">
      <c r="A45" s="49">
        <v>35</v>
      </c>
      <c r="B45" s="57"/>
      <c r="C45" s="64"/>
      <c r="D45" s="69"/>
      <c r="E45" s="76"/>
      <c r="F45" s="6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</row>
    <row r="46" spans="1:30" s="43" customFormat="1" ht="18" customHeight="1">
      <c r="A46" s="49">
        <v>36</v>
      </c>
      <c r="B46" s="57"/>
      <c r="C46" s="64"/>
      <c r="D46" s="69"/>
      <c r="E46" s="76"/>
      <c r="F46" s="6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</row>
    <row r="47" spans="1:30" s="43" customFormat="1" ht="18" customHeight="1">
      <c r="A47" s="49">
        <v>37</v>
      </c>
      <c r="B47" s="57"/>
      <c r="C47" s="64"/>
      <c r="D47" s="69"/>
      <c r="E47" s="76"/>
      <c r="F47" s="6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</row>
    <row r="48" spans="1:30" s="43" customFormat="1" ht="18" customHeight="1">
      <c r="A48" s="49">
        <v>38</v>
      </c>
      <c r="B48" s="57"/>
      <c r="C48" s="64"/>
      <c r="D48" s="69"/>
      <c r="E48" s="76"/>
      <c r="F48" s="6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</row>
    <row r="49" spans="1:30" s="43" customFormat="1" ht="18" customHeight="1">
      <c r="A49" s="49">
        <v>39</v>
      </c>
      <c r="B49" s="57"/>
      <c r="C49" s="64"/>
      <c r="D49" s="69"/>
      <c r="E49" s="76"/>
      <c r="F49" s="6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</row>
    <row r="50" spans="1:30" s="43" customFormat="1" ht="18" customHeight="1">
      <c r="A50" s="49">
        <v>40</v>
      </c>
      <c r="B50" s="57"/>
      <c r="C50" s="64"/>
      <c r="D50" s="69"/>
      <c r="E50" s="76"/>
      <c r="F50" s="6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</row>
    <row r="51" spans="1:30" s="43" customFormat="1" ht="18" customHeight="1">
      <c r="A51" s="49">
        <v>41</v>
      </c>
      <c r="B51" s="57"/>
      <c r="C51" s="64"/>
      <c r="D51" s="69"/>
      <c r="E51" s="76"/>
      <c r="F51" s="6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</row>
    <row r="52" spans="1:30" s="43" customFormat="1" ht="18" customHeight="1">
      <c r="A52" s="49">
        <v>42</v>
      </c>
      <c r="B52" s="57"/>
      <c r="C52" s="64"/>
      <c r="D52" s="69"/>
      <c r="E52" s="76"/>
      <c r="F52" s="6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</row>
    <row r="53" spans="1:30" s="43" customFormat="1" ht="18" customHeight="1">
      <c r="A53" s="49">
        <v>43</v>
      </c>
      <c r="B53" s="57"/>
      <c r="C53" s="64"/>
      <c r="D53" s="69"/>
      <c r="E53" s="76"/>
      <c r="F53" s="6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</row>
    <row r="54" spans="1:30" s="43" customFormat="1" ht="18" customHeight="1">
      <c r="A54" s="49">
        <v>44</v>
      </c>
      <c r="B54" s="57"/>
      <c r="C54" s="64"/>
      <c r="D54" s="69"/>
      <c r="E54" s="76"/>
      <c r="F54" s="6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</row>
    <row r="55" spans="1:30" s="43" customFormat="1" ht="18" customHeight="1">
      <c r="A55" s="49">
        <v>45</v>
      </c>
      <c r="B55" s="57"/>
      <c r="C55" s="64"/>
      <c r="D55" s="69"/>
      <c r="E55" s="76"/>
      <c r="F55" s="6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</row>
    <row r="56" spans="1:30" s="43" customFormat="1" ht="18" customHeight="1">
      <c r="A56" s="49">
        <v>46</v>
      </c>
      <c r="B56" s="57"/>
      <c r="C56" s="64"/>
      <c r="D56" s="69"/>
      <c r="E56" s="76"/>
      <c r="F56" s="6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</row>
    <row r="57" spans="1:30" s="43" customFormat="1" ht="18" customHeight="1">
      <c r="A57" s="49">
        <v>47</v>
      </c>
      <c r="B57" s="57"/>
      <c r="C57" s="64"/>
      <c r="D57" s="69"/>
      <c r="E57" s="76"/>
      <c r="F57" s="6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</row>
    <row r="58" spans="1:30" s="43" customFormat="1" ht="18" customHeight="1">
      <c r="A58" s="49">
        <v>48</v>
      </c>
      <c r="B58" s="57"/>
      <c r="C58" s="64"/>
      <c r="D58" s="69"/>
      <c r="E58" s="76"/>
      <c r="F58" s="6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</row>
    <row r="59" spans="1:30" s="43" customFormat="1" ht="18" customHeight="1">
      <c r="A59" s="49">
        <v>49</v>
      </c>
      <c r="B59" s="57"/>
      <c r="C59" s="64"/>
      <c r="D59" s="69"/>
      <c r="E59" s="76"/>
      <c r="F59" s="6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</row>
    <row r="60" spans="1:30" s="43" customFormat="1" ht="18" customHeight="1">
      <c r="A60" s="49">
        <v>50</v>
      </c>
      <c r="B60" s="57"/>
      <c r="C60" s="64"/>
      <c r="D60" s="69"/>
      <c r="E60" s="76"/>
      <c r="F60" s="6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</row>
    <row r="61" spans="1:30">
      <c r="A61" s="49">
        <v>51</v>
      </c>
      <c r="B61" s="57"/>
      <c r="C61" s="64"/>
      <c r="D61" s="69"/>
      <c r="E61" s="76"/>
      <c r="F61" s="6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</row>
    <row r="62" spans="1:30">
      <c r="A62" s="49">
        <v>52</v>
      </c>
      <c r="B62" s="57"/>
      <c r="C62" s="64"/>
      <c r="D62" s="69"/>
      <c r="E62" s="76"/>
      <c r="F62" s="6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</row>
    <row r="63" spans="1:30">
      <c r="A63" s="49">
        <v>53</v>
      </c>
      <c r="B63" s="57"/>
      <c r="C63" s="64"/>
      <c r="D63" s="69"/>
      <c r="E63" s="76"/>
      <c r="F63" s="6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</row>
    <row r="64" spans="1:30">
      <c r="A64" s="49">
        <v>54</v>
      </c>
      <c r="B64" s="57"/>
      <c r="C64" s="64"/>
      <c r="D64" s="69"/>
      <c r="E64" s="76"/>
      <c r="F64" s="6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</row>
    <row r="65" spans="1:30">
      <c r="A65" s="49">
        <v>55</v>
      </c>
      <c r="B65" s="57"/>
      <c r="C65" s="64"/>
      <c r="D65" s="69"/>
      <c r="E65" s="76"/>
      <c r="F65" s="6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</row>
    <row r="66" spans="1:30">
      <c r="A66" s="49">
        <v>56</v>
      </c>
      <c r="B66" s="57"/>
      <c r="C66" s="64"/>
      <c r="D66" s="69"/>
      <c r="E66" s="76"/>
      <c r="F66" s="6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</row>
    <row r="67" spans="1:30">
      <c r="A67" s="49">
        <v>57</v>
      </c>
      <c r="B67" s="57"/>
      <c r="C67" s="64"/>
      <c r="D67" s="69"/>
      <c r="E67" s="76"/>
      <c r="F67" s="6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</row>
    <row r="68" spans="1:30">
      <c r="A68" s="49">
        <v>58</v>
      </c>
      <c r="B68" s="57"/>
      <c r="C68" s="64"/>
      <c r="D68" s="69"/>
      <c r="E68" s="76"/>
      <c r="F68" s="6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</row>
    <row r="69" spans="1:30">
      <c r="A69" s="49">
        <v>59</v>
      </c>
      <c r="B69" s="57"/>
      <c r="C69" s="64"/>
      <c r="D69" s="69"/>
      <c r="E69" s="76"/>
      <c r="F69" s="6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</row>
    <row r="70" spans="1:30">
      <c r="A70" s="50">
        <v>60</v>
      </c>
      <c r="B70" s="58"/>
      <c r="C70" s="65"/>
      <c r="D70" s="70"/>
      <c r="E70" s="77"/>
      <c r="F70" s="6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</row>
    <row r="71" spans="1:30"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</row>
    <row r="72" spans="1:30"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</row>
    <row r="73" spans="1:30"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</row>
    <row r="74" spans="1:30"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</row>
    <row r="75" spans="1:30"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</row>
    <row r="76" spans="1:30"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</row>
    <row r="77" spans="1:30"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</row>
    <row r="78" spans="1:30"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</row>
    <row r="79" spans="1:30"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</row>
    <row r="80" spans="1:30"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</row>
    <row r="81" spans="7:30"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</row>
    <row r="82" spans="7:30"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</row>
    <row r="83" spans="7:30"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</row>
    <row r="84" spans="7:30"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</row>
    <row r="85" spans="7:30"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</row>
    <row r="86" spans="7:30"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</row>
    <row r="87" spans="7:30"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</row>
    <row r="88" spans="7:30"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</row>
    <row r="89" spans="7:30"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</row>
    <row r="90" spans="7:30"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</row>
    <row r="91" spans="7:30"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</row>
    <row r="92" spans="7:30"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</row>
    <row r="93" spans="7:30"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</row>
    <row r="94" spans="7:30"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</row>
    <row r="95" spans="7:30"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</row>
    <row r="96" spans="7:30"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</row>
    <row r="97" spans="7:30"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</row>
    <row r="98" spans="7:30"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</row>
    <row r="99" spans="7:30"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</row>
    <row r="100" spans="7:30"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</row>
    <row r="101" spans="7:30"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</row>
    <row r="102" spans="7:30"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</row>
    <row r="103" spans="7:30"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</row>
    <row r="104" spans="7:30"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</row>
    <row r="105" spans="7:30"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</row>
    <row r="106" spans="7:30"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</row>
    <row r="107" spans="7:30"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</row>
    <row r="108" spans="7:30"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</row>
    <row r="109" spans="7:30"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</row>
    <row r="110" spans="7:30"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</row>
    <row r="111" spans="7:30"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</row>
    <row r="112" spans="7:30"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</row>
    <row r="113" spans="7:30"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</row>
    <row r="114" spans="7:30"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</row>
    <row r="115" spans="7:30"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</row>
    <row r="116" spans="7:30"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</row>
    <row r="117" spans="7:30"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</row>
    <row r="118" spans="7:30"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</row>
    <row r="119" spans="7:30"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</row>
    <row r="120" spans="7:30"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</row>
    <row r="121" spans="7:30"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</row>
    <row r="122" spans="7:30"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  <c r="AA122" s="86"/>
      <c r="AB122" s="86"/>
      <c r="AC122" s="86"/>
      <c r="AD122" s="86"/>
    </row>
    <row r="123" spans="7:30"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6"/>
      <c r="AD123" s="86"/>
    </row>
    <row r="124" spans="7:30"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86"/>
      <c r="AB124" s="86"/>
      <c r="AC124" s="86"/>
      <c r="AD124" s="86"/>
    </row>
    <row r="125" spans="7:30"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86"/>
      <c r="AB125" s="86"/>
      <c r="AC125" s="86"/>
      <c r="AD125" s="86"/>
    </row>
    <row r="126" spans="7:30"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</row>
    <row r="127" spans="7:30"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</row>
    <row r="128" spans="7:30"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</row>
    <row r="129" spans="7:30"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</row>
    <row r="130" spans="7:30"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</row>
    <row r="131" spans="7:30"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</row>
    <row r="132" spans="7:30"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</row>
    <row r="133" spans="7:30"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</row>
    <row r="134" spans="7:30"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</row>
    <row r="135" spans="7:30"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6"/>
      <c r="AD135" s="86"/>
    </row>
    <row r="136" spans="7:30"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</row>
    <row r="137" spans="7:30"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</row>
    <row r="138" spans="7:30"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</row>
    <row r="139" spans="7:30"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86"/>
    </row>
    <row r="140" spans="7:30"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86"/>
      <c r="AB140" s="86"/>
      <c r="AC140" s="86"/>
      <c r="AD140" s="86"/>
    </row>
    <row r="141" spans="7:30"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86"/>
      <c r="AC141" s="86"/>
      <c r="AD141" s="86"/>
    </row>
    <row r="142" spans="7:30"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</row>
    <row r="143" spans="7:30"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</row>
    <row r="144" spans="7:30"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</row>
    <row r="145" spans="7:30"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</row>
    <row r="146" spans="7:30"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</row>
    <row r="147" spans="7:30"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</row>
    <row r="148" spans="7:30"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</row>
    <row r="149" spans="7:30"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</row>
    <row r="150" spans="7:30"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  <c r="AA150" s="86"/>
      <c r="AB150" s="86"/>
      <c r="AC150" s="86"/>
      <c r="AD150" s="86"/>
    </row>
    <row r="151" spans="7:30"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</row>
    <row r="152" spans="7:30"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</row>
    <row r="153" spans="7:30"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</row>
    <row r="154" spans="7:30"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</row>
    <row r="155" spans="7:30"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</row>
    <row r="156" spans="7:30"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</row>
    <row r="157" spans="7:30"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</row>
    <row r="158" spans="7:30"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</row>
    <row r="159" spans="7:30"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</row>
    <row r="160" spans="7:30"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</row>
    <row r="161" spans="7:30"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</row>
    <row r="162" spans="7:30"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</row>
  </sheetData>
  <mergeCells count="19">
    <mergeCell ref="B2:C2"/>
    <mergeCell ref="D2:E2"/>
    <mergeCell ref="B3:C3"/>
    <mergeCell ref="D3:E3"/>
    <mergeCell ref="B4:C4"/>
    <mergeCell ref="D4:E4"/>
    <mergeCell ref="C7:D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</mergeCells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D4F3B5"/>
  </sheetPr>
  <dimension ref="A1:M37"/>
  <sheetViews>
    <sheetView tabSelected="1" workbookViewId="0">
      <selection activeCell="A7" sqref="A7:H7"/>
    </sheetView>
  </sheetViews>
  <sheetFormatPr defaultRowHeight="12" customHeight="1"/>
  <cols>
    <col min="1" max="1" width="5.625" style="1" customWidth="1"/>
    <col min="2" max="2" width="14.625" style="1" customWidth="1"/>
    <col min="3" max="4" width="10.625" style="1" customWidth="1"/>
    <col min="5" max="5" width="0.875" style="1" customWidth="1"/>
    <col min="6" max="6" width="10.625" style="1" customWidth="1"/>
    <col min="7" max="7" width="11.625" style="1" customWidth="1"/>
    <col min="8" max="8" width="10.625" style="1" customWidth="1"/>
    <col min="9" max="11" width="9" style="1" customWidth="1"/>
    <col min="12" max="13" width="18.625" style="1" bestFit="1" customWidth="1"/>
    <col min="14" max="16384" width="9" style="1" customWidth="1"/>
  </cols>
  <sheetData>
    <row r="1" spans="1:13" ht="18" customHeight="1">
      <c r="A1" s="1" t="s">
        <v>68</v>
      </c>
    </row>
    <row r="2" spans="1:13" ht="18" customHeight="1">
      <c r="J2" s="98" t="s">
        <v>81</v>
      </c>
    </row>
    <row r="3" spans="1:13" ht="18" customHeight="1">
      <c r="G3" s="94" t="s">
        <v>1</v>
      </c>
      <c r="H3" s="94"/>
    </row>
    <row r="4" spans="1:13" ht="18" customHeight="1"/>
    <row r="5" spans="1:13" ht="18" customHeight="1">
      <c r="A5" s="1" t="s">
        <v>67</v>
      </c>
      <c r="L5" s="99" t="s">
        <v>70</v>
      </c>
      <c r="M5" s="99" t="s">
        <v>70</v>
      </c>
    </row>
    <row r="6" spans="1:13" ht="18" customHeight="1">
      <c r="L6" s="99" t="s">
        <v>71</v>
      </c>
      <c r="M6" s="99" t="s">
        <v>73</v>
      </c>
    </row>
    <row r="7" spans="1:13" ht="18" customHeight="1">
      <c r="A7" s="4" t="s">
        <v>5</v>
      </c>
      <c r="B7" s="4"/>
      <c r="C7" s="4"/>
      <c r="D7" s="4"/>
      <c r="E7" s="4"/>
      <c r="F7" s="4"/>
      <c r="G7" s="4"/>
      <c r="H7" s="4"/>
      <c r="L7" s="99" t="s">
        <v>72</v>
      </c>
      <c r="M7" s="99" t="s">
        <v>74</v>
      </c>
    </row>
    <row r="8" spans="1:13" ht="18" customHeight="1">
      <c r="L8" s="88" t="s">
        <v>34</v>
      </c>
      <c r="M8" s="100"/>
    </row>
    <row r="9" spans="1:13" ht="18" customHeight="1">
      <c r="A9" s="1" t="s">
        <v>69</v>
      </c>
    </row>
    <row r="10" spans="1:13" ht="18" customHeight="1">
      <c r="G10" s="31"/>
    </row>
    <row r="11" spans="1:13" ht="18" customHeight="1">
      <c r="B11" s="10" t="s">
        <v>65</v>
      </c>
      <c r="C11" s="90"/>
      <c r="D11" s="90"/>
      <c r="E11" s="23"/>
      <c r="F11" s="10" t="s">
        <v>7</v>
      </c>
      <c r="G11" s="95"/>
      <c r="H11" s="90"/>
    </row>
    <row r="12" spans="1:13" ht="18" customHeight="1">
      <c r="B12" s="10" t="s">
        <v>9</v>
      </c>
      <c r="C12" s="90"/>
      <c r="D12" s="90"/>
      <c r="E12" s="23"/>
      <c r="F12" s="10" t="s">
        <v>0</v>
      </c>
      <c r="G12" s="10"/>
      <c r="H12" s="90"/>
      <c r="I12" s="97" t="s">
        <v>3</v>
      </c>
    </row>
    <row r="13" spans="1:13" ht="18" customHeight="1"/>
    <row r="14" spans="1:13" ht="18" customHeight="1"/>
    <row r="15" spans="1:13" ht="18" customHeight="1">
      <c r="A15" s="5"/>
      <c r="B15" s="11" t="s">
        <v>13</v>
      </c>
      <c r="C15" s="17"/>
      <c r="D15" s="17"/>
      <c r="E15" s="17"/>
      <c r="F15" s="28"/>
      <c r="G15" s="12" t="s">
        <v>25</v>
      </c>
      <c r="H15" s="12" t="s">
        <v>35</v>
      </c>
    </row>
    <row r="16" spans="1:13" s="2" customFormat="1" ht="18" customHeight="1">
      <c r="A16" s="6"/>
      <c r="B16" s="12" t="s">
        <v>12</v>
      </c>
      <c r="C16" s="12" t="s">
        <v>16</v>
      </c>
      <c r="D16" s="19" t="s">
        <v>27</v>
      </c>
      <c r="E16" s="24"/>
      <c r="F16" s="12" t="s">
        <v>29</v>
      </c>
      <c r="G16" s="12" t="s">
        <v>10</v>
      </c>
      <c r="H16" s="12" t="s">
        <v>36</v>
      </c>
      <c r="I16" s="2"/>
      <c r="J16" s="2"/>
      <c r="K16" s="2"/>
      <c r="L16" s="2"/>
      <c r="M16" s="2"/>
    </row>
    <row r="17" spans="1:12" ht="30" customHeight="1">
      <c r="A17" s="7"/>
      <c r="B17" s="13" t="s">
        <v>24</v>
      </c>
      <c r="C17" s="13" t="s">
        <v>17</v>
      </c>
      <c r="D17" s="20" t="s">
        <v>48</v>
      </c>
      <c r="E17" s="25"/>
      <c r="F17" s="8" t="s">
        <v>23</v>
      </c>
      <c r="G17" s="9" t="s">
        <v>20</v>
      </c>
      <c r="H17" s="13" t="s">
        <v>37</v>
      </c>
    </row>
    <row r="18" spans="1:12" s="3" customFormat="1" ht="18" customHeight="1">
      <c r="A18" s="8"/>
      <c r="B18" s="9" t="s">
        <v>30</v>
      </c>
      <c r="C18" s="9" t="s">
        <v>33</v>
      </c>
      <c r="D18" s="21" t="s">
        <v>18</v>
      </c>
      <c r="E18" s="26"/>
      <c r="F18" s="9" t="s">
        <v>32</v>
      </c>
      <c r="G18" s="33">
        <v>5800</v>
      </c>
      <c r="H18" s="9" t="s">
        <v>53</v>
      </c>
      <c r="I18" s="97"/>
      <c r="J18" s="3"/>
      <c r="K18" s="3"/>
      <c r="L18" s="3"/>
    </row>
    <row r="19" spans="1:12" ht="18" customHeight="1">
      <c r="A19" s="9" t="s">
        <v>40</v>
      </c>
      <c r="B19" s="89"/>
      <c r="C19" s="89"/>
      <c r="D19" s="91">
        <f t="shared" ref="D19:D30" si="0">290*C19</f>
        <v>0</v>
      </c>
      <c r="E19" s="92"/>
      <c r="F19" s="14">
        <f t="shared" ref="F19:F30" si="1">B19+D19</f>
        <v>0</v>
      </c>
      <c r="G19" s="96">
        <v>5800</v>
      </c>
      <c r="H19" s="14">
        <f t="shared" ref="H19:H30" si="2">MIN(F19,G19)</f>
        <v>0</v>
      </c>
    </row>
    <row r="20" spans="1:12" ht="18" customHeight="1">
      <c r="A20" s="9" t="s">
        <v>4</v>
      </c>
      <c r="B20" s="89"/>
      <c r="C20" s="89"/>
      <c r="D20" s="91">
        <f t="shared" si="0"/>
        <v>0</v>
      </c>
      <c r="E20" s="92"/>
      <c r="F20" s="14">
        <f t="shared" si="1"/>
        <v>0</v>
      </c>
      <c r="G20" s="96">
        <v>5800</v>
      </c>
      <c r="H20" s="14">
        <f t="shared" si="2"/>
        <v>0</v>
      </c>
    </row>
    <row r="21" spans="1:12" ht="18" customHeight="1">
      <c r="A21" s="9" t="s">
        <v>41</v>
      </c>
      <c r="B21" s="89"/>
      <c r="C21" s="89"/>
      <c r="D21" s="91">
        <f t="shared" si="0"/>
        <v>0</v>
      </c>
      <c r="E21" s="92"/>
      <c r="F21" s="14">
        <f t="shared" si="1"/>
        <v>0</v>
      </c>
      <c r="G21" s="96">
        <v>5800</v>
      </c>
      <c r="H21" s="14">
        <f t="shared" si="2"/>
        <v>0</v>
      </c>
    </row>
    <row r="22" spans="1:12" ht="18" customHeight="1">
      <c r="A22" s="9" t="s">
        <v>15</v>
      </c>
      <c r="B22" s="89"/>
      <c r="C22" s="89"/>
      <c r="D22" s="91">
        <f t="shared" si="0"/>
        <v>0</v>
      </c>
      <c r="E22" s="92"/>
      <c r="F22" s="14">
        <f t="shared" si="1"/>
        <v>0</v>
      </c>
      <c r="G22" s="96">
        <v>5800</v>
      </c>
      <c r="H22" s="14">
        <f t="shared" si="2"/>
        <v>0</v>
      </c>
    </row>
    <row r="23" spans="1:12" ht="18" customHeight="1">
      <c r="A23" s="9" t="s">
        <v>28</v>
      </c>
      <c r="B23" s="89"/>
      <c r="C23" s="89"/>
      <c r="D23" s="91">
        <f t="shared" si="0"/>
        <v>0</v>
      </c>
      <c r="E23" s="92"/>
      <c r="F23" s="14">
        <f t="shared" si="1"/>
        <v>0</v>
      </c>
      <c r="G23" s="96">
        <v>5800</v>
      </c>
      <c r="H23" s="14">
        <f t="shared" si="2"/>
        <v>0</v>
      </c>
    </row>
    <row r="24" spans="1:12" ht="18" customHeight="1">
      <c r="A24" s="9" t="s">
        <v>44</v>
      </c>
      <c r="B24" s="89"/>
      <c r="C24" s="89"/>
      <c r="D24" s="91">
        <f t="shared" si="0"/>
        <v>0</v>
      </c>
      <c r="E24" s="92"/>
      <c r="F24" s="14">
        <f t="shared" si="1"/>
        <v>0</v>
      </c>
      <c r="G24" s="96">
        <v>5800</v>
      </c>
      <c r="H24" s="14">
        <f t="shared" si="2"/>
        <v>0</v>
      </c>
    </row>
    <row r="25" spans="1:12" ht="18" customHeight="1">
      <c r="A25" s="9" t="s">
        <v>45</v>
      </c>
      <c r="B25" s="89"/>
      <c r="C25" s="89"/>
      <c r="D25" s="91">
        <f t="shared" si="0"/>
        <v>0</v>
      </c>
      <c r="E25" s="92"/>
      <c r="F25" s="14">
        <f t="shared" si="1"/>
        <v>0</v>
      </c>
      <c r="G25" s="96">
        <v>5800</v>
      </c>
      <c r="H25" s="14">
        <f t="shared" si="2"/>
        <v>0</v>
      </c>
    </row>
    <row r="26" spans="1:12" ht="18" customHeight="1">
      <c r="A26" s="9" t="s">
        <v>19</v>
      </c>
      <c r="B26" s="89"/>
      <c r="C26" s="89"/>
      <c r="D26" s="91">
        <f t="shared" si="0"/>
        <v>0</v>
      </c>
      <c r="E26" s="92"/>
      <c r="F26" s="14">
        <f t="shared" si="1"/>
        <v>0</v>
      </c>
      <c r="G26" s="96">
        <v>5800</v>
      </c>
      <c r="H26" s="14">
        <f t="shared" si="2"/>
        <v>0</v>
      </c>
    </row>
    <row r="27" spans="1:12" ht="18" customHeight="1">
      <c r="A27" s="9" t="s">
        <v>46</v>
      </c>
      <c r="B27" s="89"/>
      <c r="C27" s="89"/>
      <c r="D27" s="91">
        <f t="shared" si="0"/>
        <v>0</v>
      </c>
      <c r="E27" s="92"/>
      <c r="F27" s="14">
        <f t="shared" si="1"/>
        <v>0</v>
      </c>
      <c r="G27" s="96">
        <v>5800</v>
      </c>
      <c r="H27" s="14">
        <f t="shared" si="2"/>
        <v>0</v>
      </c>
    </row>
    <row r="28" spans="1:12" ht="18" customHeight="1">
      <c r="A28" s="9" t="s">
        <v>47</v>
      </c>
      <c r="B28" s="89"/>
      <c r="C28" s="89"/>
      <c r="D28" s="91">
        <f t="shared" si="0"/>
        <v>0</v>
      </c>
      <c r="E28" s="92"/>
      <c r="F28" s="14">
        <f t="shared" si="1"/>
        <v>0</v>
      </c>
      <c r="G28" s="96">
        <v>5800</v>
      </c>
      <c r="H28" s="14">
        <f t="shared" si="2"/>
        <v>0</v>
      </c>
    </row>
    <row r="29" spans="1:12" ht="18" customHeight="1">
      <c r="A29" s="9" t="s">
        <v>21</v>
      </c>
      <c r="B29" s="89"/>
      <c r="C29" s="89"/>
      <c r="D29" s="91">
        <f t="shared" si="0"/>
        <v>0</v>
      </c>
      <c r="E29" s="92"/>
      <c r="F29" s="14">
        <f t="shared" si="1"/>
        <v>0</v>
      </c>
      <c r="G29" s="96">
        <v>5800</v>
      </c>
      <c r="H29" s="14">
        <f t="shared" si="2"/>
        <v>0</v>
      </c>
    </row>
    <row r="30" spans="1:12" ht="18" customHeight="1">
      <c r="A30" s="9" t="s">
        <v>26</v>
      </c>
      <c r="B30" s="89"/>
      <c r="C30" s="89"/>
      <c r="D30" s="91">
        <f t="shared" si="0"/>
        <v>0</v>
      </c>
      <c r="E30" s="92"/>
      <c r="F30" s="14">
        <f t="shared" si="1"/>
        <v>0</v>
      </c>
      <c r="G30" s="96">
        <v>5800</v>
      </c>
      <c r="H30" s="14">
        <f t="shared" si="2"/>
        <v>0</v>
      </c>
    </row>
    <row r="31" spans="1:12" ht="18" customHeight="1">
      <c r="G31" s="9" t="s">
        <v>64</v>
      </c>
      <c r="H31" s="14">
        <f>SUM(H19:H30)</f>
        <v>0</v>
      </c>
    </row>
    <row r="32" spans="1:12" ht="18" customHeight="1"/>
    <row r="33" spans="3:8" ht="18" customHeight="1"/>
    <row r="34" spans="3:8" ht="18" customHeight="1"/>
    <row r="35" spans="3:8" ht="18" customHeight="1">
      <c r="C35" s="10" t="s">
        <v>52</v>
      </c>
      <c r="D35" s="10"/>
      <c r="E35" s="10"/>
      <c r="F35" s="93"/>
      <c r="G35" s="93"/>
      <c r="H35" s="93"/>
    </row>
    <row r="36" spans="3:8" ht="18" customHeight="1">
      <c r="C36" s="10" t="s">
        <v>51</v>
      </c>
      <c r="D36" s="10"/>
      <c r="E36" s="10"/>
      <c r="F36" s="93"/>
      <c r="G36" s="93"/>
      <c r="H36" s="93"/>
    </row>
    <row r="37" spans="3:8" ht="18" customHeight="1">
      <c r="C37" s="10" t="s">
        <v>42</v>
      </c>
      <c r="D37" s="10"/>
      <c r="E37" s="10"/>
      <c r="F37" s="10"/>
      <c r="G37" s="93"/>
      <c r="H37" s="93"/>
    </row>
    <row r="38" spans="3:8" ht="18" customHeight="1"/>
    <row r="39" spans="3:8" ht="18" customHeight="1"/>
    <row r="40" spans="3:8" ht="18" customHeight="1"/>
    <row r="41" spans="3:8" ht="18" customHeight="1"/>
    <row r="42" spans="3:8" ht="18" customHeight="1"/>
    <row r="43" spans="3:8" ht="18" customHeight="1"/>
    <row r="44" spans="3:8" ht="18" customHeight="1"/>
    <row r="45" spans="3:8" ht="18" customHeight="1"/>
    <row r="46" spans="3:8" ht="18" customHeight="1"/>
  </sheetData>
  <mergeCells count="24">
    <mergeCell ref="G3:H3"/>
    <mergeCell ref="A7:H7"/>
    <mergeCell ref="C11:D11"/>
    <mergeCell ref="G11:H11"/>
    <mergeCell ref="C12:D12"/>
    <mergeCell ref="B15:F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35:H35"/>
    <mergeCell ref="F36:H36"/>
    <mergeCell ref="G37:H37"/>
  </mergeCells>
  <phoneticPr fontId="1" type="Hiragana"/>
  <dataValidations count="2">
    <dataValidation type="list" allowBlank="1" showDropDown="0" showInputMessage="1" showErrorMessage="1" sqref="C12:D12">
      <formula1>$L$6:$L$8</formula1>
    </dataValidation>
    <dataValidation type="list" allowBlank="1" showDropDown="0" showInputMessage="1" showErrorMessage="1" sqref="H12">
      <formula1>$M$6:$M$7</formula1>
    </dataValidation>
  </dataValidations>
  <pageMargins left="0.78740157480314954" right="0.78740157480314954" top="0.98425196850393704" bottom="0.78740157480314954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35"/>
  </sheetPr>
  <dimension ref="A1:H37"/>
  <sheetViews>
    <sheetView workbookViewId="0">
      <selection activeCell="A7" sqref="A7:H7"/>
    </sheetView>
  </sheetViews>
  <sheetFormatPr defaultRowHeight="12" customHeight="1"/>
  <cols>
    <col min="1" max="1" width="5.625" style="1" customWidth="1"/>
    <col min="2" max="2" width="14.625" style="1" customWidth="1"/>
    <col min="3" max="4" width="10.625" style="1" customWidth="1"/>
    <col min="5" max="5" width="0.875" style="1" customWidth="1"/>
    <col min="6" max="6" width="10.625" style="1" customWidth="1"/>
    <col min="7" max="7" width="11.625" style="1" customWidth="1"/>
    <col min="8" max="8" width="10.625" style="1" customWidth="1"/>
    <col min="9" max="16384" width="9" style="1" customWidth="1"/>
  </cols>
  <sheetData>
    <row r="1" spans="1:8" ht="18" customHeight="1">
      <c r="A1" s="1" t="s">
        <v>68</v>
      </c>
    </row>
    <row r="2" spans="1:8" ht="18" customHeight="1"/>
    <row r="3" spans="1:8" ht="18" customHeight="1">
      <c r="G3" s="34" t="s">
        <v>1</v>
      </c>
      <c r="H3" s="34"/>
    </row>
    <row r="4" spans="1:8" ht="18" customHeight="1"/>
    <row r="5" spans="1:8" ht="18" customHeight="1">
      <c r="A5" s="1" t="s">
        <v>67</v>
      </c>
    </row>
    <row r="6" spans="1:8" ht="18" customHeight="1"/>
    <row r="7" spans="1:8" ht="18" customHeight="1">
      <c r="A7" s="4" t="s">
        <v>5</v>
      </c>
      <c r="B7" s="4"/>
      <c r="C7" s="4"/>
      <c r="D7" s="4"/>
      <c r="E7" s="4"/>
      <c r="F7" s="4"/>
      <c r="G7" s="4"/>
      <c r="H7" s="4"/>
    </row>
    <row r="8" spans="1:8" ht="18" customHeight="1"/>
    <row r="9" spans="1:8" ht="18" customHeight="1">
      <c r="A9" s="1" t="s">
        <v>69</v>
      </c>
    </row>
    <row r="10" spans="1:8" ht="18" customHeight="1">
      <c r="G10" s="31"/>
    </row>
    <row r="11" spans="1:8" ht="18" customHeight="1">
      <c r="B11" s="10" t="s">
        <v>66</v>
      </c>
      <c r="C11" s="15"/>
      <c r="D11" s="15"/>
      <c r="E11" s="23"/>
      <c r="F11" s="10" t="s">
        <v>7</v>
      </c>
      <c r="G11" s="15"/>
      <c r="H11" s="15"/>
    </row>
    <row r="12" spans="1:8" ht="18" customHeight="1">
      <c r="B12" s="10" t="s">
        <v>9</v>
      </c>
      <c r="C12" s="15"/>
      <c r="D12" s="15"/>
      <c r="E12" s="23"/>
      <c r="F12" s="10" t="s">
        <v>0</v>
      </c>
      <c r="G12" s="10"/>
      <c r="H12" s="15"/>
    </row>
    <row r="13" spans="1:8" ht="18" customHeight="1"/>
    <row r="14" spans="1:8" ht="18" customHeight="1"/>
    <row r="15" spans="1:8" ht="18" customHeight="1">
      <c r="A15" s="5"/>
      <c r="B15" s="11" t="s">
        <v>13</v>
      </c>
      <c r="C15" s="17"/>
      <c r="D15" s="17"/>
      <c r="E15" s="17"/>
      <c r="F15" s="28"/>
      <c r="G15" s="12" t="s">
        <v>25</v>
      </c>
      <c r="H15" s="12" t="s">
        <v>35</v>
      </c>
    </row>
    <row r="16" spans="1:8" s="2" customFormat="1" ht="18" customHeight="1">
      <c r="A16" s="6"/>
      <c r="B16" s="12" t="s">
        <v>12</v>
      </c>
      <c r="C16" s="12" t="s">
        <v>16</v>
      </c>
      <c r="D16" s="19" t="s">
        <v>27</v>
      </c>
      <c r="E16" s="24"/>
      <c r="F16" s="12" t="s">
        <v>29</v>
      </c>
      <c r="G16" s="12" t="s">
        <v>10</v>
      </c>
      <c r="H16" s="12" t="s">
        <v>36</v>
      </c>
    </row>
    <row r="17" spans="1:8" ht="30" customHeight="1">
      <c r="A17" s="7"/>
      <c r="B17" s="13" t="s">
        <v>24</v>
      </c>
      <c r="C17" s="13" t="s">
        <v>17</v>
      </c>
      <c r="D17" s="20" t="s">
        <v>48</v>
      </c>
      <c r="E17" s="25"/>
      <c r="F17" s="8" t="s">
        <v>23</v>
      </c>
      <c r="G17" s="9" t="s">
        <v>20</v>
      </c>
      <c r="H17" s="13" t="s">
        <v>37</v>
      </c>
    </row>
    <row r="18" spans="1:8" s="3" customFormat="1" ht="18" customHeight="1">
      <c r="A18" s="8"/>
      <c r="B18" s="9" t="s">
        <v>30</v>
      </c>
      <c r="C18" s="9" t="s">
        <v>33</v>
      </c>
      <c r="D18" s="21" t="s">
        <v>18</v>
      </c>
      <c r="E18" s="26"/>
      <c r="F18" s="9" t="s">
        <v>32</v>
      </c>
      <c r="G18" s="33">
        <v>5800</v>
      </c>
      <c r="H18" s="9" t="s">
        <v>53</v>
      </c>
    </row>
    <row r="19" spans="1:8" ht="18" customHeight="1">
      <c r="A19" s="9" t="s">
        <v>40</v>
      </c>
      <c r="B19" s="14">
        <v>4000</v>
      </c>
      <c r="C19" s="14"/>
      <c r="D19" s="91"/>
      <c r="E19" s="92"/>
      <c r="F19" s="14"/>
      <c r="G19" s="96">
        <v>5800</v>
      </c>
      <c r="H19" s="14"/>
    </row>
    <row r="20" spans="1:8" ht="18" customHeight="1">
      <c r="A20" s="9" t="s">
        <v>4</v>
      </c>
      <c r="B20" s="14"/>
      <c r="C20" s="14"/>
      <c r="D20" s="91"/>
      <c r="E20" s="92"/>
      <c r="F20" s="14"/>
      <c r="G20" s="96">
        <v>5800</v>
      </c>
      <c r="H20" s="14"/>
    </row>
    <row r="21" spans="1:8" ht="18" customHeight="1">
      <c r="A21" s="9" t="s">
        <v>41</v>
      </c>
      <c r="B21" s="14"/>
      <c r="C21" s="14"/>
      <c r="D21" s="91"/>
      <c r="E21" s="92"/>
      <c r="F21" s="14"/>
      <c r="G21" s="96">
        <v>5800</v>
      </c>
      <c r="H21" s="14"/>
    </row>
    <row r="22" spans="1:8" ht="18" customHeight="1">
      <c r="A22" s="9" t="s">
        <v>15</v>
      </c>
      <c r="B22" s="14"/>
      <c r="C22" s="14"/>
      <c r="D22" s="91"/>
      <c r="E22" s="92"/>
      <c r="F22" s="14"/>
      <c r="G22" s="96">
        <v>5800</v>
      </c>
      <c r="H22" s="14"/>
    </row>
    <row r="23" spans="1:8" ht="18" customHeight="1">
      <c r="A23" s="9" t="s">
        <v>28</v>
      </c>
      <c r="B23" s="14"/>
      <c r="C23" s="14"/>
      <c r="D23" s="91"/>
      <c r="E23" s="92"/>
      <c r="F23" s="14"/>
      <c r="G23" s="96">
        <v>5800</v>
      </c>
      <c r="H23" s="14"/>
    </row>
    <row r="24" spans="1:8" ht="18" customHeight="1">
      <c r="A24" s="9" t="s">
        <v>44</v>
      </c>
      <c r="B24" s="14"/>
      <c r="C24" s="14"/>
      <c r="D24" s="91"/>
      <c r="E24" s="92"/>
      <c r="F24" s="14"/>
      <c r="G24" s="96">
        <v>5800</v>
      </c>
      <c r="H24" s="14"/>
    </row>
    <row r="25" spans="1:8" ht="18" customHeight="1">
      <c r="A25" s="9" t="s">
        <v>45</v>
      </c>
      <c r="B25" s="14"/>
      <c r="C25" s="14"/>
      <c r="D25" s="91"/>
      <c r="E25" s="92"/>
      <c r="F25" s="14"/>
      <c r="G25" s="96">
        <v>5800</v>
      </c>
      <c r="H25" s="14"/>
    </row>
    <row r="26" spans="1:8" ht="18" customHeight="1">
      <c r="A26" s="9" t="s">
        <v>19</v>
      </c>
      <c r="B26" s="14"/>
      <c r="C26" s="14"/>
      <c r="D26" s="91"/>
      <c r="E26" s="92"/>
      <c r="F26" s="14"/>
      <c r="G26" s="96">
        <v>5800</v>
      </c>
      <c r="H26" s="14"/>
    </row>
    <row r="27" spans="1:8" ht="18" customHeight="1">
      <c r="A27" s="9" t="s">
        <v>46</v>
      </c>
      <c r="B27" s="14"/>
      <c r="C27" s="14"/>
      <c r="D27" s="91"/>
      <c r="E27" s="92"/>
      <c r="F27" s="14"/>
      <c r="G27" s="96">
        <v>5800</v>
      </c>
      <c r="H27" s="14"/>
    </row>
    <row r="28" spans="1:8" ht="18" customHeight="1">
      <c r="A28" s="9" t="s">
        <v>47</v>
      </c>
      <c r="B28" s="14"/>
      <c r="C28" s="14"/>
      <c r="D28" s="91"/>
      <c r="E28" s="92"/>
      <c r="F28" s="14"/>
      <c r="G28" s="96">
        <v>5800</v>
      </c>
      <c r="H28" s="14"/>
    </row>
    <row r="29" spans="1:8" ht="18" customHeight="1">
      <c r="A29" s="9" t="s">
        <v>21</v>
      </c>
      <c r="B29" s="14"/>
      <c r="C29" s="14"/>
      <c r="D29" s="91"/>
      <c r="E29" s="92"/>
      <c r="F29" s="14"/>
      <c r="G29" s="96">
        <v>5800</v>
      </c>
      <c r="H29" s="14"/>
    </row>
    <row r="30" spans="1:8" ht="18" customHeight="1">
      <c r="A30" s="9" t="s">
        <v>26</v>
      </c>
      <c r="B30" s="14"/>
      <c r="C30" s="14"/>
      <c r="D30" s="91"/>
      <c r="E30" s="92"/>
      <c r="F30" s="14"/>
      <c r="G30" s="96">
        <v>5800</v>
      </c>
      <c r="H30" s="14"/>
    </row>
    <row r="31" spans="1:8" ht="18" customHeight="1">
      <c r="G31" s="9" t="s">
        <v>50</v>
      </c>
      <c r="H31" s="14"/>
    </row>
    <row r="32" spans="1:8" ht="18" customHeight="1"/>
    <row r="33" spans="3:8" ht="18" customHeight="1"/>
    <row r="34" spans="3:8" ht="18" customHeight="1"/>
    <row r="35" spans="3:8" ht="18" customHeight="1">
      <c r="C35" s="10" t="s">
        <v>52</v>
      </c>
      <c r="D35" s="10"/>
      <c r="E35" s="10"/>
      <c r="F35" s="10"/>
      <c r="G35" s="10"/>
      <c r="H35" s="10"/>
    </row>
    <row r="36" spans="3:8" ht="18" customHeight="1">
      <c r="C36" s="10" t="s">
        <v>51</v>
      </c>
      <c r="D36" s="10"/>
      <c r="E36" s="10"/>
      <c r="F36" s="10"/>
      <c r="G36" s="10"/>
      <c r="H36" s="10"/>
    </row>
    <row r="37" spans="3:8" ht="18" customHeight="1">
      <c r="C37" s="10" t="s">
        <v>42</v>
      </c>
      <c r="D37" s="10"/>
      <c r="E37" s="10"/>
      <c r="F37" s="10"/>
      <c r="G37" s="10"/>
      <c r="H37" s="10"/>
    </row>
    <row r="38" spans="3:8" ht="18" customHeight="1"/>
    <row r="39" spans="3:8" ht="18" customHeight="1"/>
    <row r="40" spans="3:8" ht="18" customHeight="1"/>
    <row r="41" spans="3:8" ht="18" customHeight="1"/>
    <row r="42" spans="3:8" ht="18" customHeight="1"/>
    <row r="43" spans="3:8" ht="18" customHeight="1"/>
    <row r="44" spans="3:8" ht="18" customHeight="1"/>
    <row r="45" spans="3:8" ht="18" customHeight="1"/>
    <row r="46" spans="3:8" ht="18" customHeight="1"/>
  </sheetData>
  <mergeCells count="24">
    <mergeCell ref="G3:H3"/>
    <mergeCell ref="A7:H7"/>
    <mergeCell ref="C11:D11"/>
    <mergeCell ref="G11:H11"/>
    <mergeCell ref="C12:D12"/>
    <mergeCell ref="B15:F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35:H35"/>
    <mergeCell ref="F36:H36"/>
    <mergeCell ref="G37:H37"/>
  </mergeCells>
  <phoneticPr fontId="1" type="Hiragana"/>
  <pageMargins left="0.78740157480314954" right="0.78740157480314954" top="0.98425196850393704" bottom="0.78740157480314954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一括入力用（シート反映）</vt:lpstr>
      <vt:lpstr>一括入力用シート</vt:lpstr>
      <vt:lpstr>個別入力用（関数有）</vt:lpstr>
      <vt:lpstr>元_紙媒体用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2024-09-02T02:58:40Z</dcterms:created>
  <dcterms:modified xsi:type="dcterms:W3CDTF">2025-02-04T02:52:41Z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2025-02-04T02:52:41Z</vt:filetime>
  </property>
</Properties>
</file>